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2" sheetId="2" r:id="rId1"/>
  </sheets>
  <definedNames>
    <definedName name="_xlnm._FilterDatabase" localSheetId="0" hidden="1">Sheet2!$A$5:$WTI$1247</definedName>
    <definedName name="_xlnm.Print_Titles" localSheetId="0">Sheet2!$4:$4</definedName>
  </definedNames>
  <calcPr calcId="124519"/>
</workbook>
</file>

<file path=xl/calcChain.xml><?xml version="1.0" encoding="utf-8"?>
<calcChain xmlns="http://schemas.openxmlformats.org/spreadsheetml/2006/main">
  <c r="B898" i="2"/>
  <c r="B895"/>
  <c r="B630" l="1"/>
  <c r="C204"/>
  <c r="C149"/>
  <c r="C111"/>
  <c r="C102"/>
  <c r="C80"/>
  <c r="C72"/>
  <c r="C61"/>
  <c r="C50"/>
  <c r="C39"/>
  <c r="C28"/>
  <c r="C19"/>
  <c r="D341" l="1"/>
  <c r="D346"/>
  <c r="D347"/>
  <c r="D348"/>
  <c r="D349"/>
  <c r="D5"/>
  <c r="C1241" l="1"/>
  <c r="C1238"/>
  <c r="C1235"/>
  <c r="C1231"/>
  <c r="C1227"/>
  <c r="C1214"/>
  <c r="C1200"/>
  <c r="C1189"/>
  <c r="C1175"/>
  <c r="C1169"/>
  <c r="C1163"/>
  <c r="C1145"/>
  <c r="C1140"/>
  <c r="C1136"/>
  <c r="C1125"/>
  <c r="C1108"/>
  <c r="C1081"/>
  <c r="C1070"/>
  <c r="C1064"/>
  <c r="C1058"/>
  <c r="C1048"/>
  <c r="C1041"/>
  <c r="C1037"/>
  <c r="C1031"/>
  <c r="C1021"/>
  <c r="C1014"/>
  <c r="C1006"/>
  <c r="C999"/>
  <c r="C988"/>
  <c r="C983"/>
  <c r="C967"/>
  <c r="C957"/>
  <c r="C953"/>
  <c r="C948"/>
  <c r="C941"/>
  <c r="C931"/>
  <c r="C921"/>
  <c r="C899"/>
  <c r="C895"/>
  <c r="C892"/>
  <c r="C886"/>
  <c r="C879"/>
  <c r="C868"/>
  <c r="C840"/>
  <c r="C818"/>
  <c r="C792"/>
  <c r="C785"/>
  <c r="C773"/>
  <c r="C760"/>
  <c r="C752"/>
  <c r="C747"/>
  <c r="C744"/>
  <c r="C738"/>
  <c r="C731"/>
  <c r="C724"/>
  <c r="C715"/>
  <c r="C711"/>
  <c r="C701"/>
  <c r="C689"/>
  <c r="C686"/>
  <c r="C682"/>
  <c r="C678"/>
  <c r="C673"/>
  <c r="C669"/>
  <c r="C666"/>
  <c r="C654"/>
  <c r="C650"/>
  <c r="C635"/>
  <c r="C630"/>
  <c r="C625"/>
  <c r="C617"/>
  <c r="C613"/>
  <c r="C609"/>
  <c r="C606"/>
  <c r="C603"/>
  <c r="C600"/>
  <c r="C597"/>
  <c r="C594"/>
  <c r="C589"/>
  <c r="C580"/>
  <c r="C572"/>
  <c r="C565"/>
  <c r="C556"/>
  <c r="C546"/>
  <c r="C542"/>
  <c r="C533"/>
  <c r="C531"/>
  <c r="C523"/>
  <c r="C504"/>
  <c r="C499"/>
  <c r="C491"/>
  <c r="C482"/>
  <c r="C471"/>
  <c r="C463"/>
  <c r="C447"/>
  <c r="C441"/>
  <c r="C433"/>
  <c r="C426"/>
  <c r="C421"/>
  <c r="C416"/>
  <c r="C411"/>
  <c r="C405"/>
  <c r="C396"/>
  <c r="C391"/>
  <c r="C382"/>
  <c r="C376"/>
  <c r="C372"/>
  <c r="C368"/>
  <c r="C364"/>
  <c r="C358"/>
  <c r="C352"/>
  <c r="C345"/>
  <c r="C340"/>
  <c r="C336"/>
  <c r="C330"/>
  <c r="C322"/>
  <c r="C312"/>
  <c r="C302"/>
  <c r="C288"/>
  <c r="C279"/>
  <c r="C271"/>
  <c r="C264"/>
  <c r="C250"/>
  <c r="C236"/>
  <c r="C232"/>
  <c r="C217"/>
  <c r="C210"/>
  <c r="C198"/>
  <c r="C190"/>
  <c r="C183"/>
  <c r="C176"/>
  <c r="C169"/>
  <c r="C162"/>
  <c r="C155"/>
  <c r="C141"/>
  <c r="C122"/>
  <c r="C89"/>
  <c r="B1246"/>
  <c r="B1240"/>
  <c r="B1237"/>
  <c r="B1231"/>
  <c r="B1227"/>
  <c r="B1214"/>
  <c r="B1206"/>
  <c r="B1200"/>
  <c r="B1189"/>
  <c r="B1175"/>
  <c r="B1169"/>
  <c r="B1163"/>
  <c r="B1145"/>
  <c r="B1140"/>
  <c r="B1136"/>
  <c r="B1125"/>
  <c r="B1108"/>
  <c r="B1081"/>
  <c r="B1037"/>
  <c r="B1031"/>
  <c r="B1021"/>
  <c r="B1014"/>
  <c r="B1006"/>
  <c r="B999"/>
  <c r="B988"/>
  <c r="B983"/>
  <c r="B967"/>
  <c r="B957"/>
  <c r="B953"/>
  <c r="B948"/>
  <c r="B941"/>
  <c r="B931"/>
  <c r="B921"/>
  <c r="B899"/>
  <c r="B892"/>
  <c r="B886"/>
  <c r="B879"/>
  <c r="B868"/>
  <c r="B840"/>
  <c r="B818"/>
  <c r="B792"/>
  <c r="B785"/>
  <c r="B773"/>
  <c r="B760"/>
  <c r="B752"/>
  <c r="B747"/>
  <c r="B744"/>
  <c r="B738"/>
  <c r="B731"/>
  <c r="B724"/>
  <c r="B715"/>
  <c r="B711"/>
  <c r="B701"/>
  <c r="B689"/>
  <c r="B686"/>
  <c r="B682"/>
  <c r="B678"/>
  <c r="B669"/>
  <c r="B666"/>
  <c r="B650"/>
  <c r="B635"/>
  <c r="B625"/>
  <c r="B617"/>
  <c r="B613"/>
  <c r="B609"/>
  <c r="B606"/>
  <c r="B603"/>
  <c r="B600"/>
  <c r="B597"/>
  <c r="B594"/>
  <c r="B589"/>
  <c r="B580"/>
  <c r="B572"/>
  <c r="B565"/>
  <c r="B556"/>
  <c r="B546"/>
  <c r="B542"/>
  <c r="B533"/>
  <c r="B531"/>
  <c r="B523"/>
  <c r="B504"/>
  <c r="B499"/>
  <c r="B491"/>
  <c r="B482"/>
  <c r="B471"/>
  <c r="B463"/>
  <c r="B447"/>
  <c r="B441"/>
  <c r="B437"/>
  <c r="B433"/>
  <c r="B426"/>
  <c r="B421"/>
  <c r="B416"/>
  <c r="B411"/>
  <c r="B405"/>
  <c r="B396"/>
  <c r="B391"/>
  <c r="B382"/>
  <c r="B376"/>
  <c r="B372"/>
  <c r="B368"/>
  <c r="B364"/>
  <c r="B358"/>
  <c r="B352"/>
  <c r="B340"/>
  <c r="B336"/>
  <c r="B330"/>
  <c r="B322"/>
  <c r="B312"/>
  <c r="B302"/>
  <c r="B288"/>
  <c r="B279"/>
  <c r="B271"/>
  <c r="B264"/>
  <c r="B253"/>
  <c r="B250"/>
  <c r="B239"/>
  <c r="B217"/>
  <c r="B204"/>
  <c r="B190"/>
  <c r="B183"/>
  <c r="B176"/>
  <c r="B162"/>
  <c r="B155"/>
  <c r="B149"/>
  <c r="B134"/>
  <c r="B111"/>
  <c r="B102"/>
  <c r="B80"/>
  <c r="B72"/>
  <c r="B61"/>
  <c r="B50"/>
  <c r="B39"/>
  <c r="B19"/>
  <c r="B7"/>
  <c r="C339" l="1"/>
  <c r="C1237"/>
  <c r="D340"/>
  <c r="B345"/>
  <c r="B339" s="1"/>
  <c r="B1144"/>
  <c r="C1020"/>
  <c r="C772"/>
  <c r="B1124"/>
  <c r="B1020"/>
  <c r="C446"/>
  <c r="C1080"/>
  <c r="B1080"/>
  <c r="C1188"/>
  <c r="B956"/>
  <c r="C1144"/>
  <c r="C956"/>
  <c r="C791"/>
  <c r="B700"/>
  <c r="C249"/>
  <c r="C629"/>
  <c r="C898"/>
  <c r="B673"/>
  <c r="B503"/>
  <c r="B772"/>
  <c r="B1188"/>
  <c r="C700"/>
  <c r="C1124"/>
  <c r="B791"/>
  <c r="B390"/>
  <c r="B446"/>
  <c r="B654"/>
  <c r="C390"/>
  <c r="C503"/>
  <c r="C1040"/>
  <c r="B249"/>
  <c r="B6"/>
  <c r="D345" l="1"/>
  <c r="D339"/>
  <c r="B629"/>
</calcChain>
</file>

<file path=xl/sharedStrings.xml><?xml version="1.0" encoding="utf-8"?>
<sst xmlns="http://schemas.openxmlformats.org/spreadsheetml/2006/main" count="1250" uniqueCount="963">
  <si>
    <t>预算数</t>
    <phoneticPr fontId="6" type="noConversion"/>
  </si>
  <si>
    <t>决算数</t>
    <phoneticPr fontId="6" type="noConversion"/>
  </si>
  <si>
    <t>单位：万元</t>
    <phoneticPr fontId="6" type="noConversion"/>
  </si>
  <si>
    <t>项    目</t>
    <phoneticPr fontId="6" type="noConversion"/>
  </si>
  <si>
    <t>决算数为预算数的%</t>
    <phoneticPr fontId="6" type="noConversion"/>
  </si>
  <si>
    <t>一般公共预算支出</t>
  </si>
  <si>
    <t>外交支出</t>
  </si>
  <si>
    <t xml:space="preserve">    其他支出</t>
  </si>
  <si>
    <t>国防支出</t>
  </si>
  <si>
    <t>教育支出</t>
  </si>
  <si>
    <t>科学技术支出</t>
  </si>
  <si>
    <t>文化旅游体育与传媒支出</t>
  </si>
  <si>
    <t>社会保障和就业支出</t>
  </si>
  <si>
    <t>卫生健康支出</t>
  </si>
  <si>
    <t>节能环保支出</t>
  </si>
  <si>
    <t>城乡社区支出</t>
  </si>
  <si>
    <t>农林水支出</t>
  </si>
  <si>
    <t xml:space="preserve">    对外合作与交流</t>
  </si>
  <si>
    <t>交通运输支出</t>
  </si>
  <si>
    <t>资源勘探工业信息等支出</t>
  </si>
  <si>
    <t>商业服务业等支出</t>
  </si>
  <si>
    <t>金融支出</t>
  </si>
  <si>
    <t>援助其他地区支出</t>
  </si>
  <si>
    <t>自然资源海洋气象等支出</t>
  </si>
  <si>
    <t>住房保障支出</t>
  </si>
  <si>
    <t>粮油物资储备支出</t>
  </si>
  <si>
    <t>灾害防治及应急管理支出</t>
  </si>
  <si>
    <t>预备费</t>
  </si>
  <si>
    <t>债务付息支出</t>
  </si>
  <si>
    <t>债务发行费用支出</t>
  </si>
  <si>
    <t>一般公共服务</t>
  </si>
  <si>
    <t xml:space="preserve">    人大事务</t>
  </si>
  <si>
    <t xml:space="preserve">      行政运行</t>
  </si>
  <si>
    <t xml:space="preserve">      一般行政管理事务</t>
  </si>
  <si>
    <t xml:space="preserve">      机关服务</t>
  </si>
  <si>
    <t xml:space="preserve">      人大会议</t>
  </si>
  <si>
    <t xml:space="preserve">      人大立法</t>
  </si>
  <si>
    <t xml:space="preserve">      人大监督</t>
  </si>
  <si>
    <t xml:space="preserve">      人大代表履职能力提升</t>
  </si>
  <si>
    <t xml:space="preserve">      代表工作</t>
  </si>
  <si>
    <t xml:space="preserve">      人大信访工作</t>
  </si>
  <si>
    <t xml:space="preserve">      事业运行</t>
  </si>
  <si>
    <t xml:space="preserve">      其他人大事务支出</t>
  </si>
  <si>
    <t xml:space="preserve">    政协事务</t>
  </si>
  <si>
    <t xml:space="preserve">      政协会议</t>
  </si>
  <si>
    <t xml:space="preserve">      委员视察</t>
  </si>
  <si>
    <t xml:space="preserve">      参政议政</t>
  </si>
  <si>
    <t xml:space="preserve">      其他政协事务支出</t>
  </si>
  <si>
    <t xml:space="preserve">    政府办公厅(室)及相关机构事务</t>
  </si>
  <si>
    <t xml:space="preserve">      专项服务</t>
  </si>
  <si>
    <t xml:space="preserve">      专项业务及机关事务管理</t>
  </si>
  <si>
    <t xml:space="preserve">      政务公开审批</t>
  </si>
  <si>
    <t xml:space="preserve">      信访事务</t>
  </si>
  <si>
    <t xml:space="preserve">      参事事务</t>
  </si>
  <si>
    <t xml:space="preserve">      其他政府办公厅（室）及相关机构事务支出</t>
  </si>
  <si>
    <t xml:space="preserve">    发展与改革事务</t>
  </si>
  <si>
    <t xml:space="preserve">      战略规划与实施</t>
  </si>
  <si>
    <t xml:space="preserve">      日常经济运行调节</t>
  </si>
  <si>
    <t xml:space="preserve">      社会事业发展规划</t>
  </si>
  <si>
    <t xml:space="preserve">      经济体制改革研究</t>
  </si>
  <si>
    <t xml:space="preserve">      物价管理</t>
  </si>
  <si>
    <t xml:space="preserve">      其他发展与改革事务支出</t>
  </si>
  <si>
    <t xml:space="preserve">    统计信息事务</t>
  </si>
  <si>
    <t xml:space="preserve">      信息事务</t>
  </si>
  <si>
    <t xml:space="preserve">      专项统计业务</t>
  </si>
  <si>
    <t xml:space="preserve">      统计管理</t>
  </si>
  <si>
    <t xml:space="preserve">      专项普查活动</t>
  </si>
  <si>
    <t xml:space="preserve">      统计抽样调查</t>
  </si>
  <si>
    <t xml:space="preserve">      其他统计信息事务支出</t>
  </si>
  <si>
    <t xml:space="preserve">    财政事务</t>
  </si>
  <si>
    <t xml:space="preserve">      预算改革业务</t>
  </si>
  <si>
    <t xml:space="preserve">      财政国库业务</t>
  </si>
  <si>
    <t xml:space="preserve">      财政监察</t>
  </si>
  <si>
    <t xml:space="preserve">      信息化建设</t>
  </si>
  <si>
    <t xml:space="preserve">      财政委托业务支出</t>
  </si>
  <si>
    <t xml:space="preserve">      其他财政事务支出</t>
  </si>
  <si>
    <t xml:space="preserve">    税收事务</t>
  </si>
  <si>
    <t xml:space="preserve">      税收业务</t>
  </si>
  <si>
    <t xml:space="preserve">      其他税收事务支出</t>
  </si>
  <si>
    <t xml:space="preserve">    审计事务</t>
  </si>
  <si>
    <t xml:space="preserve">      审计业务</t>
  </si>
  <si>
    <t xml:space="preserve">      审计管理</t>
  </si>
  <si>
    <t xml:space="preserve">      其他审计事务支出</t>
  </si>
  <si>
    <t xml:space="preserve">    海关事务</t>
  </si>
  <si>
    <t xml:space="preserve">      缉私办案</t>
  </si>
  <si>
    <t xml:space="preserve">      口岸管理</t>
  </si>
  <si>
    <t xml:space="preserve">      海关关务</t>
  </si>
  <si>
    <t xml:space="preserve">      关税征管</t>
  </si>
  <si>
    <t xml:space="preserve">      海关监管</t>
  </si>
  <si>
    <t xml:space="preserve">      检验检疫</t>
  </si>
  <si>
    <t xml:space="preserve">      其他海关事务支出</t>
  </si>
  <si>
    <t xml:space="preserve">    纪检监察事务</t>
  </si>
  <si>
    <t xml:space="preserve">      大案要案查处</t>
  </si>
  <si>
    <t xml:space="preserve">      派驻派出机构</t>
  </si>
  <si>
    <t xml:space="preserve">      巡视工作</t>
  </si>
  <si>
    <t xml:space="preserve">      其他纪检监察事务支出</t>
  </si>
  <si>
    <t xml:space="preserve">    商贸事务</t>
  </si>
  <si>
    <t xml:space="preserve">      对外贸易管理</t>
  </si>
  <si>
    <t xml:space="preserve">      国际经济合作</t>
  </si>
  <si>
    <t xml:space="preserve">      外资管理</t>
  </si>
  <si>
    <t xml:space="preserve">      国内贸易管理</t>
  </si>
  <si>
    <t xml:space="preserve">      招商引资</t>
  </si>
  <si>
    <t xml:space="preserve">      其他商贸事务支出</t>
  </si>
  <si>
    <t xml:space="preserve">    知识产权事务</t>
  </si>
  <si>
    <t xml:space="preserve">      专利审批</t>
  </si>
  <si>
    <t xml:space="preserve">      知识产权战略和规划</t>
  </si>
  <si>
    <t xml:space="preserve">      国际合作与交流</t>
  </si>
  <si>
    <t xml:space="preserve">      知识产权宏观管理</t>
  </si>
  <si>
    <t xml:space="preserve">      商标管理</t>
  </si>
  <si>
    <t xml:space="preserve">      原产地地理标志管理</t>
  </si>
  <si>
    <t xml:space="preserve">      其他知识产权事务支出</t>
  </si>
  <si>
    <t xml:space="preserve">    民族事务</t>
  </si>
  <si>
    <t xml:space="preserve">      民族工作专项</t>
  </si>
  <si>
    <t xml:space="preserve">      其他民族事务支出</t>
  </si>
  <si>
    <t xml:space="preserve">    港澳台事务</t>
  </si>
  <si>
    <t xml:space="preserve">      港澳事务</t>
  </si>
  <si>
    <t xml:space="preserve">      台湾事务</t>
  </si>
  <si>
    <t xml:space="preserve">      其他港澳台事务支出</t>
  </si>
  <si>
    <t xml:space="preserve">    档案事务</t>
  </si>
  <si>
    <t xml:space="preserve">      档案馆</t>
  </si>
  <si>
    <t xml:space="preserve">      其他档案事务支出</t>
  </si>
  <si>
    <t xml:space="preserve">    民主党派及工商联事务</t>
  </si>
  <si>
    <t xml:space="preserve">      其他民主党派及工商联事务支出</t>
  </si>
  <si>
    <t xml:space="preserve">    群众团体事务</t>
  </si>
  <si>
    <t xml:space="preserve">      工会事务</t>
  </si>
  <si>
    <t xml:space="preserve">      其他群众团体事务支出</t>
  </si>
  <si>
    <t xml:space="preserve">    党委办公厅（室）及相关机构事务</t>
  </si>
  <si>
    <t xml:space="preserve">      专项业务</t>
  </si>
  <si>
    <t xml:space="preserve">      其他党委办公厅（室）及相关机构事务支出</t>
  </si>
  <si>
    <t xml:space="preserve">    组织事务</t>
  </si>
  <si>
    <t xml:space="preserve">      公务员事务</t>
  </si>
  <si>
    <t xml:space="preserve">      其他组织事务支出</t>
  </si>
  <si>
    <t xml:space="preserve">    宣传事务</t>
  </si>
  <si>
    <t xml:space="preserve">      宣传管理</t>
  </si>
  <si>
    <t xml:space="preserve">      其他宣传事务支出</t>
  </si>
  <si>
    <t xml:space="preserve">    统战事务</t>
  </si>
  <si>
    <t xml:space="preserve">      宗教事务</t>
  </si>
  <si>
    <t xml:space="preserve">      华侨事务</t>
  </si>
  <si>
    <t xml:space="preserve">      其他统战事务支出</t>
  </si>
  <si>
    <t xml:space="preserve">    对外联络事务</t>
  </si>
  <si>
    <t xml:space="preserve">      其他对外联络事务支出</t>
  </si>
  <si>
    <t xml:space="preserve">    其他共产党事务支出</t>
  </si>
  <si>
    <t xml:space="preserve">      其他共产党事务支出</t>
  </si>
  <si>
    <t xml:space="preserve">    网信事务</t>
  </si>
  <si>
    <t xml:space="preserve">      信息安全事务</t>
  </si>
  <si>
    <t xml:space="preserve">      其他网信事务支出</t>
  </si>
  <si>
    <t xml:space="preserve">    市场监督管理事务</t>
  </si>
  <si>
    <t xml:space="preserve">      市场主体管理</t>
  </si>
  <si>
    <t xml:space="preserve">      市场秩序执法</t>
  </si>
  <si>
    <t xml:space="preserve">      质量基础</t>
  </si>
  <si>
    <t xml:space="preserve">      药品事务</t>
  </si>
  <si>
    <t xml:space="preserve">      医疗器械事务</t>
  </si>
  <si>
    <t xml:space="preserve">      化妆品事务</t>
  </si>
  <si>
    <t xml:space="preserve">      质量安全监管</t>
  </si>
  <si>
    <t xml:space="preserve">      食品安全监管</t>
  </si>
  <si>
    <t xml:space="preserve">      其他市场监督管理事务</t>
  </si>
  <si>
    <t xml:space="preserve">    其他一般公共服务支出</t>
  </si>
  <si>
    <t xml:space="preserve">      国家赔偿费用支出</t>
  </si>
  <si>
    <t xml:space="preserve">      其他一般公共服务支出</t>
  </si>
  <si>
    <t xml:space="preserve">    对外宣传</t>
  </si>
  <si>
    <t xml:space="preserve">    其他外交支出</t>
  </si>
  <si>
    <t xml:space="preserve">    国防动员</t>
  </si>
  <si>
    <t xml:space="preserve">      兵役征集</t>
  </si>
  <si>
    <t xml:space="preserve">      经济动员</t>
  </si>
  <si>
    <t xml:space="preserve">      人民防空</t>
  </si>
  <si>
    <t xml:space="preserve">      交通战备</t>
  </si>
  <si>
    <t xml:space="preserve">      民兵</t>
  </si>
  <si>
    <t xml:space="preserve">      边海防</t>
  </si>
  <si>
    <t xml:space="preserve">      其他国防动员支出</t>
  </si>
  <si>
    <t xml:space="preserve">    其他国防支出</t>
  </si>
  <si>
    <t xml:space="preserve">    武装警察部队</t>
  </si>
  <si>
    <t xml:space="preserve">      武装警察部队</t>
  </si>
  <si>
    <t xml:space="preserve">      其他武装警察部队支出</t>
  </si>
  <si>
    <t xml:space="preserve">    公安</t>
  </si>
  <si>
    <t xml:space="preserve">      执法办案</t>
  </si>
  <si>
    <t xml:space="preserve">      特别业务</t>
  </si>
  <si>
    <t xml:space="preserve">      特勤业务</t>
  </si>
  <si>
    <t xml:space="preserve">      移民事务</t>
  </si>
  <si>
    <t xml:space="preserve">      其他公安支出</t>
  </si>
  <si>
    <t xml:space="preserve">    国家安全</t>
  </si>
  <si>
    <t xml:space="preserve">      安全业务</t>
  </si>
  <si>
    <t xml:space="preserve">      其他国家安全支出</t>
  </si>
  <si>
    <t xml:space="preserve">    检察</t>
  </si>
  <si>
    <t xml:space="preserve">      “两房”建设</t>
  </si>
  <si>
    <t xml:space="preserve">      检查监督</t>
  </si>
  <si>
    <t xml:space="preserve">      其他检察支出</t>
  </si>
  <si>
    <t xml:space="preserve">    法院</t>
  </si>
  <si>
    <t xml:space="preserve">      案件审判</t>
  </si>
  <si>
    <t xml:space="preserve">      案件执行</t>
  </si>
  <si>
    <t xml:space="preserve">      “两庭”建设</t>
  </si>
  <si>
    <t xml:space="preserve">      其他法院支出</t>
  </si>
  <si>
    <t xml:space="preserve">    司法</t>
  </si>
  <si>
    <t xml:space="preserve">      基层司法业务</t>
  </si>
  <si>
    <t xml:space="preserve">      普法宣传</t>
  </si>
  <si>
    <t xml:space="preserve">      律师管理</t>
  </si>
  <si>
    <t xml:space="preserve">      公共法律服务</t>
  </si>
  <si>
    <t xml:space="preserve">      国家统一法律职业资格考试</t>
  </si>
  <si>
    <t xml:space="preserve">      社区矫正</t>
  </si>
  <si>
    <t xml:space="preserve">      法治建设</t>
  </si>
  <si>
    <t xml:space="preserve">      其他司法支出</t>
  </si>
  <si>
    <t xml:space="preserve">    监狱</t>
  </si>
  <si>
    <t xml:space="preserve">      罪犯生活及医疗卫生</t>
  </si>
  <si>
    <t xml:space="preserve">      监狱业务及罪犯改造</t>
  </si>
  <si>
    <t xml:space="preserve">      狱政设施建设</t>
  </si>
  <si>
    <t xml:space="preserve">      其他监狱支出</t>
  </si>
  <si>
    <t xml:space="preserve">    强制隔离戒毒</t>
  </si>
  <si>
    <t xml:space="preserve">      强制隔离戒毒人员生活</t>
  </si>
  <si>
    <t xml:space="preserve">      强制隔离戒毒人员教育</t>
  </si>
  <si>
    <t xml:space="preserve">      所政设施建设</t>
  </si>
  <si>
    <t xml:space="preserve">      其他强制隔离戒毒支出</t>
  </si>
  <si>
    <t xml:space="preserve">    国家保密</t>
  </si>
  <si>
    <t xml:space="preserve">      保密技术</t>
  </si>
  <si>
    <t xml:space="preserve">      保密管理</t>
  </si>
  <si>
    <t xml:space="preserve">      其他国家保密支出</t>
  </si>
  <si>
    <t xml:space="preserve">    缉私警察</t>
  </si>
  <si>
    <t xml:space="preserve">      缉私业务</t>
  </si>
  <si>
    <t xml:space="preserve">      其他缉私警察支出</t>
  </si>
  <si>
    <t xml:space="preserve">    其他公共安全支出</t>
  </si>
  <si>
    <t xml:space="preserve">      国家司法救助支出</t>
  </si>
  <si>
    <t xml:space="preserve">      其他公共安全支出</t>
  </si>
  <si>
    <t xml:space="preserve">    教育管理事务</t>
  </si>
  <si>
    <t xml:space="preserve">      其他教育管理事务支出</t>
  </si>
  <si>
    <t xml:space="preserve">    普通教育</t>
  </si>
  <si>
    <t xml:space="preserve">      学前教育</t>
  </si>
  <si>
    <t xml:space="preserve">      小学教育</t>
  </si>
  <si>
    <t xml:space="preserve">      初中教育</t>
  </si>
  <si>
    <t xml:space="preserve">      高中教育</t>
  </si>
  <si>
    <t xml:space="preserve">      高等教育</t>
  </si>
  <si>
    <t xml:space="preserve">      其他普通教育支出</t>
  </si>
  <si>
    <t xml:space="preserve">    职业教育</t>
  </si>
  <si>
    <t xml:space="preserve">      初等职业教育</t>
  </si>
  <si>
    <t xml:space="preserve">      中等职业教育</t>
  </si>
  <si>
    <t xml:space="preserve">      技校教育</t>
  </si>
  <si>
    <t xml:space="preserve">      高等职业教育</t>
  </si>
  <si>
    <t xml:space="preserve">      其他职业教育支出</t>
  </si>
  <si>
    <t xml:space="preserve">    成人教育</t>
  </si>
  <si>
    <t xml:space="preserve">      成人初等教育</t>
  </si>
  <si>
    <t xml:space="preserve">      成人中等教育</t>
  </si>
  <si>
    <t xml:space="preserve">      成人高等教育</t>
  </si>
  <si>
    <t xml:space="preserve">      成人广播电视教育</t>
  </si>
  <si>
    <t xml:space="preserve">      其他成人教育支出</t>
  </si>
  <si>
    <t xml:space="preserve">    广播电视教育</t>
  </si>
  <si>
    <t xml:space="preserve">      广播电视学校</t>
  </si>
  <si>
    <t xml:space="preserve">      教育电视台</t>
  </si>
  <si>
    <t xml:space="preserve">      其他广播电视教育支出</t>
  </si>
  <si>
    <t xml:space="preserve">    留学教育</t>
  </si>
  <si>
    <t xml:space="preserve">      出国留学教育</t>
  </si>
  <si>
    <t xml:space="preserve">      来华留学教育</t>
  </si>
  <si>
    <t xml:space="preserve">      其他留学教育支出</t>
  </si>
  <si>
    <t xml:space="preserve">    特殊教育</t>
  </si>
  <si>
    <t xml:space="preserve">      特殊学校教育</t>
  </si>
  <si>
    <t xml:space="preserve">      工读学校教育</t>
  </si>
  <si>
    <t xml:space="preserve">      其他特殊教育支出</t>
  </si>
  <si>
    <t xml:space="preserve">    进修及培训</t>
  </si>
  <si>
    <t xml:space="preserve">      教师进修</t>
  </si>
  <si>
    <t xml:space="preserve">      干部教育</t>
  </si>
  <si>
    <t xml:space="preserve">      培训支出</t>
  </si>
  <si>
    <t xml:space="preserve">      退役士兵能力提升</t>
  </si>
  <si>
    <t xml:space="preserve">      其他进修及培训</t>
  </si>
  <si>
    <t xml:space="preserve">    教育费附加安排的支出</t>
  </si>
  <si>
    <t xml:space="preserve">      农村中小学校舍建设</t>
  </si>
  <si>
    <t xml:space="preserve">      农村中小学教学设施</t>
  </si>
  <si>
    <t xml:space="preserve">      城市中小学校舍建设</t>
  </si>
  <si>
    <t xml:space="preserve">      城市中小学教学设施</t>
  </si>
  <si>
    <t xml:space="preserve">      中等职业学校教学设施</t>
  </si>
  <si>
    <t xml:space="preserve">      其他教育费附加安排的支出</t>
  </si>
  <si>
    <t xml:space="preserve">    其他教育支出</t>
  </si>
  <si>
    <t xml:space="preserve">    科学技术管理事务</t>
  </si>
  <si>
    <t xml:space="preserve">      其他科学技术管理事务支出</t>
  </si>
  <si>
    <t xml:space="preserve">    基础研究</t>
  </si>
  <si>
    <t xml:space="preserve">      机构运行</t>
  </si>
  <si>
    <t xml:space="preserve">      自然科学基金</t>
  </si>
  <si>
    <t xml:space="preserve">      实验室及相关设施</t>
  </si>
  <si>
    <t xml:space="preserve">      重大科学工程</t>
  </si>
  <si>
    <t xml:space="preserve">      专项基础科研</t>
  </si>
  <si>
    <t xml:space="preserve">      专项技术基础</t>
  </si>
  <si>
    <t xml:space="preserve">      科技人才队伍建设</t>
  </si>
  <si>
    <t xml:space="preserve">      其他基础研究支出</t>
  </si>
  <si>
    <t xml:space="preserve">    应用研究</t>
  </si>
  <si>
    <t xml:space="preserve">      社会公益研究</t>
  </si>
  <si>
    <t xml:space="preserve">      高技术研究</t>
  </si>
  <si>
    <t xml:space="preserve">      专项科研试制</t>
  </si>
  <si>
    <t xml:space="preserve">      其他应用研究支出</t>
  </si>
  <si>
    <t xml:space="preserve">    技术研究与开发</t>
  </si>
  <si>
    <t xml:space="preserve">      科技成果转化与扩散</t>
  </si>
  <si>
    <t xml:space="preserve">      共性技术研究与开发</t>
  </si>
  <si>
    <t xml:space="preserve">      其他技术研究与开发支出</t>
  </si>
  <si>
    <t xml:space="preserve">    科技条件与服务</t>
  </si>
  <si>
    <t xml:space="preserve">      技术创新服务体系</t>
  </si>
  <si>
    <t xml:space="preserve">      科技条件专项</t>
  </si>
  <si>
    <t xml:space="preserve">      其他科技条件与服务支出</t>
  </si>
  <si>
    <t xml:space="preserve">    社会科学</t>
  </si>
  <si>
    <t xml:space="preserve">      社会科学研究机构</t>
  </si>
  <si>
    <t xml:space="preserve">      社会科学研究</t>
  </si>
  <si>
    <t xml:space="preserve">      社科基金支出</t>
  </si>
  <si>
    <t xml:space="preserve">      其他社会科学支出</t>
  </si>
  <si>
    <t xml:space="preserve">    科学技术普及</t>
  </si>
  <si>
    <t xml:space="preserve">      科普活动</t>
  </si>
  <si>
    <t xml:space="preserve">      青少年科技活动</t>
  </si>
  <si>
    <t xml:space="preserve">      学术交流活动</t>
  </si>
  <si>
    <t xml:space="preserve">      科技馆站</t>
  </si>
  <si>
    <t xml:space="preserve">      其他科学技术普及支出</t>
  </si>
  <si>
    <t xml:space="preserve">    科技交流与合作</t>
  </si>
  <si>
    <t xml:space="preserve">      国际交流与合作</t>
  </si>
  <si>
    <t xml:space="preserve">      重大科技合作项目</t>
  </si>
  <si>
    <t xml:space="preserve">      其他科技交流与合作支出</t>
  </si>
  <si>
    <t xml:space="preserve">    科技重大项目</t>
  </si>
  <si>
    <t xml:space="preserve">      科技重大专项</t>
  </si>
  <si>
    <t xml:space="preserve">      重点研发计划</t>
  </si>
  <si>
    <t xml:space="preserve">      其他科技重大项目</t>
  </si>
  <si>
    <t xml:space="preserve">    其他科学技术支出</t>
  </si>
  <si>
    <t xml:space="preserve">      科技奖励</t>
  </si>
  <si>
    <t xml:space="preserve">      核应急</t>
  </si>
  <si>
    <t xml:space="preserve">      转制科研机构</t>
  </si>
  <si>
    <t xml:space="preserve">      其他科学技术支出</t>
  </si>
  <si>
    <t xml:space="preserve">    文化和旅游</t>
  </si>
  <si>
    <t xml:space="preserve">      图书馆</t>
  </si>
  <si>
    <t xml:space="preserve">      文化展示及纪念机构</t>
  </si>
  <si>
    <t xml:space="preserve">      艺术表演场所</t>
  </si>
  <si>
    <t xml:space="preserve">      艺术表演团体</t>
  </si>
  <si>
    <t xml:space="preserve">      文化活动</t>
  </si>
  <si>
    <t xml:space="preserve">      群众文化</t>
  </si>
  <si>
    <t xml:space="preserve">      文化和旅游交流与合作</t>
  </si>
  <si>
    <t xml:space="preserve">      文化创作与保护</t>
  </si>
  <si>
    <t xml:space="preserve">      文化和旅游市场管理</t>
  </si>
  <si>
    <t xml:space="preserve">      旅游宣传</t>
  </si>
  <si>
    <t xml:space="preserve">      文化和旅游管理事务</t>
  </si>
  <si>
    <t xml:space="preserve">      其他文化和旅游支出</t>
  </si>
  <si>
    <t xml:space="preserve">    文物</t>
  </si>
  <si>
    <t xml:space="preserve">      文物保护</t>
  </si>
  <si>
    <t xml:space="preserve">      博物馆</t>
  </si>
  <si>
    <t xml:space="preserve">      历史名城与古迹</t>
  </si>
  <si>
    <t xml:space="preserve">      其他文物支出</t>
  </si>
  <si>
    <t xml:space="preserve">    体育</t>
  </si>
  <si>
    <t xml:space="preserve">      运动项目管理</t>
  </si>
  <si>
    <t xml:space="preserve">      体育竞赛</t>
  </si>
  <si>
    <t xml:space="preserve">      体育训练</t>
  </si>
  <si>
    <t xml:space="preserve">      体育场馆</t>
  </si>
  <si>
    <t xml:space="preserve">      群众体育</t>
  </si>
  <si>
    <t xml:space="preserve">      体育交流与合作</t>
  </si>
  <si>
    <t xml:space="preserve">      其他体育支出</t>
  </si>
  <si>
    <t xml:space="preserve">    新闻出版电影</t>
  </si>
  <si>
    <t xml:space="preserve">      新闻通讯</t>
  </si>
  <si>
    <t xml:space="preserve">      出版发行</t>
  </si>
  <si>
    <t xml:space="preserve">      版权管理</t>
  </si>
  <si>
    <t xml:space="preserve">      电影</t>
  </si>
  <si>
    <t xml:space="preserve">      其他新闻出版电影支出</t>
  </si>
  <si>
    <t xml:space="preserve">    广播电视</t>
  </si>
  <si>
    <t xml:space="preserve">      监测监管</t>
  </si>
  <si>
    <t xml:space="preserve">      传输发射</t>
  </si>
  <si>
    <t xml:space="preserve">      广播电视事务</t>
  </si>
  <si>
    <t xml:space="preserve">      其他广播电视支出</t>
  </si>
  <si>
    <t xml:space="preserve">    其他文化旅游体育与传媒支出</t>
  </si>
  <si>
    <t xml:space="preserve">      宣传文化发展专项支出</t>
  </si>
  <si>
    <t xml:space="preserve">      文化产业发展专项支出</t>
  </si>
  <si>
    <t xml:space="preserve">      其他文化旅游体育与传媒支出</t>
  </si>
  <si>
    <t xml:space="preserve">    人力资源和社会保障管理事务</t>
  </si>
  <si>
    <t xml:space="preserve">      综合业务管理</t>
  </si>
  <si>
    <t xml:space="preserve">      劳动保障监察</t>
  </si>
  <si>
    <t xml:space="preserve">      就业管理事务</t>
  </si>
  <si>
    <t xml:space="preserve">      社会保险业务管理事务</t>
  </si>
  <si>
    <t xml:space="preserve">      社会保险经办机构</t>
  </si>
  <si>
    <t xml:space="preserve">      劳动关系和维权</t>
  </si>
  <si>
    <t xml:space="preserve">      公共就业服务和职业技能鉴定机构</t>
  </si>
  <si>
    <t xml:space="preserve">      劳动人事争议调解仲裁</t>
  </si>
  <si>
    <t xml:space="preserve">      政府特殊津贴</t>
  </si>
  <si>
    <t xml:space="preserve">      资助留学回国人员</t>
  </si>
  <si>
    <t xml:space="preserve">      博士后日常经费</t>
  </si>
  <si>
    <t xml:space="preserve">      引进人才费用</t>
  </si>
  <si>
    <t xml:space="preserve">      其他人力资源和社会保障管理事务支出</t>
  </si>
  <si>
    <t xml:space="preserve">    民政管理事务</t>
  </si>
  <si>
    <t xml:space="preserve">      社会组织管理</t>
  </si>
  <si>
    <t xml:space="preserve">      行政区划和地名管理</t>
  </si>
  <si>
    <t xml:space="preserve">      基层政权建设和社区治理</t>
  </si>
  <si>
    <t xml:space="preserve">      其他民政管理事务支出</t>
  </si>
  <si>
    <t xml:space="preserve">    补充全国社会保障基金</t>
  </si>
  <si>
    <t xml:space="preserve">      用一般公共预算补充基金</t>
  </si>
  <si>
    <t xml:space="preserve">    行政事业单位养老支出</t>
  </si>
  <si>
    <t xml:space="preserve">      行政单位离退休</t>
  </si>
  <si>
    <t xml:space="preserve">      事业单位离退休</t>
  </si>
  <si>
    <t xml:space="preserve">      离退休人员管理机构</t>
  </si>
  <si>
    <t xml:space="preserve">      机关事业单位基本养老保险缴费支出</t>
  </si>
  <si>
    <t xml:space="preserve">      机关事业单位职业年金缴费支出</t>
  </si>
  <si>
    <t xml:space="preserve">      对机关事业单位基本养老保险基金的补助</t>
  </si>
  <si>
    <t xml:space="preserve">      对机关事业单位职业年金的补助</t>
  </si>
  <si>
    <t xml:space="preserve">      其他行政事业单位养老支出</t>
  </si>
  <si>
    <t xml:space="preserve">    企业改革补助</t>
  </si>
  <si>
    <t xml:space="preserve">      企业关闭破产补助</t>
  </si>
  <si>
    <t xml:space="preserve">      厂办大集体改革补助</t>
  </si>
  <si>
    <t xml:space="preserve">      其他企业改革发展补助</t>
  </si>
  <si>
    <t xml:space="preserve">    就业补助</t>
  </si>
  <si>
    <t xml:space="preserve">      就业创业服务补贴</t>
  </si>
  <si>
    <t xml:space="preserve">      职业培训补贴</t>
  </si>
  <si>
    <t xml:space="preserve">      社会保险补贴</t>
  </si>
  <si>
    <t xml:space="preserve">      公益性岗位补贴</t>
  </si>
  <si>
    <t xml:space="preserve">      职业技能鉴定补贴</t>
  </si>
  <si>
    <t xml:space="preserve">      就业见习补贴</t>
  </si>
  <si>
    <t xml:space="preserve">      高技能人才培养补助</t>
  </si>
  <si>
    <t xml:space="preserve">      促进创业补贴</t>
  </si>
  <si>
    <t xml:space="preserve">      其他就业补助支出</t>
  </si>
  <si>
    <t xml:space="preserve">    抚恤</t>
  </si>
  <si>
    <t xml:space="preserve">      死亡抚恤</t>
  </si>
  <si>
    <t xml:space="preserve">      伤残抚恤</t>
  </si>
  <si>
    <t xml:space="preserve">      在乡复员、退伍军人生活补助</t>
  </si>
  <si>
    <t xml:space="preserve">      义务兵优待</t>
  </si>
  <si>
    <t xml:space="preserve">      农村籍退役士兵老年生活补助</t>
  </si>
  <si>
    <t xml:space="preserve">      光荣院</t>
  </si>
  <si>
    <t xml:space="preserve">      烈士纪念设施管理维护</t>
  </si>
  <si>
    <t xml:space="preserve">      其他优抚支出</t>
  </si>
  <si>
    <t xml:space="preserve">    退役安置</t>
  </si>
  <si>
    <t xml:space="preserve">      退役士兵安置</t>
  </si>
  <si>
    <t xml:space="preserve">      军队移交政府的离退休人员安置</t>
  </si>
  <si>
    <t xml:space="preserve">      军队移交政府离退休干部管理机构</t>
  </si>
  <si>
    <t xml:space="preserve">      退役士兵管理教育</t>
  </si>
  <si>
    <t xml:space="preserve">      军队转业干部安置</t>
  </si>
  <si>
    <t xml:space="preserve">      其他退役安置支出</t>
  </si>
  <si>
    <t xml:space="preserve">    社会福利</t>
  </si>
  <si>
    <t xml:space="preserve">      儿童福利</t>
  </si>
  <si>
    <t xml:space="preserve">      老年福利</t>
  </si>
  <si>
    <t xml:space="preserve">      康复辅具</t>
  </si>
  <si>
    <t xml:space="preserve">      殡葬</t>
  </si>
  <si>
    <t xml:space="preserve">      社会福利事业单位</t>
  </si>
  <si>
    <t xml:space="preserve">      养老服务</t>
  </si>
  <si>
    <t xml:space="preserve">      其他社会福利支出</t>
  </si>
  <si>
    <t xml:space="preserve">    残疾人事业</t>
  </si>
  <si>
    <t xml:space="preserve">      残疾人康复</t>
  </si>
  <si>
    <t xml:space="preserve">      残疾人就业</t>
  </si>
  <si>
    <t xml:space="preserve">      残疾人体育</t>
  </si>
  <si>
    <t xml:space="preserve">      残疾人生活和护理补贴</t>
  </si>
  <si>
    <t xml:space="preserve">      其他残疾人事业支出</t>
  </si>
  <si>
    <t xml:space="preserve">    红十字事业</t>
  </si>
  <si>
    <t xml:space="preserve">      其他红十字事业支出</t>
  </si>
  <si>
    <t xml:space="preserve">    最低生活保障</t>
  </si>
  <si>
    <t xml:space="preserve">      城市最低生活保障金支出</t>
  </si>
  <si>
    <t xml:space="preserve">      农村最低生活保障金支出</t>
  </si>
  <si>
    <t xml:space="preserve">    临时救助</t>
  </si>
  <si>
    <t xml:space="preserve">      临时救助支出</t>
  </si>
  <si>
    <t xml:space="preserve">      流浪乞讨人员救助支出</t>
  </si>
  <si>
    <t xml:space="preserve">    特困人员救助供养</t>
  </si>
  <si>
    <t xml:space="preserve">      城市特困人员救助供养支出</t>
  </si>
  <si>
    <t xml:space="preserve">      农村特困人员救助供养支出</t>
  </si>
  <si>
    <t xml:space="preserve">    补充道路交通事故社会救助基金</t>
  </si>
  <si>
    <t xml:space="preserve">      交强险增值税补助基金支出</t>
  </si>
  <si>
    <t xml:space="preserve">      交强险罚款收入补助基金支出</t>
  </si>
  <si>
    <t xml:space="preserve">    其他生活救助</t>
  </si>
  <si>
    <t xml:space="preserve">      其他城市生活救助</t>
  </si>
  <si>
    <t xml:space="preserve">      其他农村生活救助</t>
  </si>
  <si>
    <t xml:space="preserve">    财政对基本养老保险基金的补助</t>
  </si>
  <si>
    <t xml:space="preserve">      财政对企业职工基本养老保险基金的补助</t>
  </si>
  <si>
    <t xml:space="preserve">      财政对城乡居民基本养老保险基金的补助</t>
  </si>
  <si>
    <t xml:space="preserve">      财政对其他基本养老保险基金的补助</t>
  </si>
  <si>
    <t xml:space="preserve">    财政对其他社会保险基金的补助</t>
  </si>
  <si>
    <t xml:space="preserve">      财政对失业保险基金的补助</t>
  </si>
  <si>
    <t xml:space="preserve">      财政对工伤保险基金的补助</t>
  </si>
  <si>
    <t xml:space="preserve">      其他财政对社会保险基金的补助</t>
  </si>
  <si>
    <t xml:space="preserve">    退役军人管理事务</t>
  </si>
  <si>
    <t xml:space="preserve">      拥军优属</t>
  </si>
  <si>
    <t xml:space="preserve">      军供保障</t>
  </si>
  <si>
    <t xml:space="preserve">      其他退役军人事务管理支出</t>
  </si>
  <si>
    <t xml:space="preserve">    财政代缴社会保险费支出</t>
  </si>
  <si>
    <t xml:space="preserve">      财政代缴城乡居民基本养老保险费支出</t>
  </si>
  <si>
    <t xml:space="preserve">      财政代缴其他社会保险费支出</t>
  </si>
  <si>
    <t xml:space="preserve">    其他社会保障和就业支出</t>
  </si>
  <si>
    <t xml:space="preserve">    卫生健康管理事务</t>
  </si>
  <si>
    <t xml:space="preserve">      其他卫生健康管理事务支出</t>
  </si>
  <si>
    <t xml:space="preserve">    公立医院</t>
  </si>
  <si>
    <t xml:space="preserve">      综合医院</t>
  </si>
  <si>
    <t xml:space="preserve">      中医（民族）医院</t>
  </si>
  <si>
    <t xml:space="preserve">      传染病医院</t>
  </si>
  <si>
    <t xml:space="preserve">      职业病防治医院</t>
  </si>
  <si>
    <t xml:space="preserve">      精神病医院</t>
  </si>
  <si>
    <t xml:space="preserve">      妇幼保健医院</t>
  </si>
  <si>
    <t xml:space="preserve">      儿童医院</t>
  </si>
  <si>
    <t xml:space="preserve">      其他专科医院</t>
  </si>
  <si>
    <t xml:space="preserve">      福利医院</t>
  </si>
  <si>
    <t xml:space="preserve">      行业医院</t>
  </si>
  <si>
    <t xml:space="preserve">      处理医疗欠费</t>
  </si>
  <si>
    <t xml:space="preserve">      康复医院</t>
  </si>
  <si>
    <t xml:space="preserve">      优抚医院</t>
  </si>
  <si>
    <t xml:space="preserve">      其他公立医院支出</t>
  </si>
  <si>
    <t xml:space="preserve">    基层医疗卫生机构</t>
  </si>
  <si>
    <t xml:space="preserve">      城市社区卫生机构</t>
  </si>
  <si>
    <t xml:space="preserve">      乡镇卫生院</t>
  </si>
  <si>
    <t xml:space="preserve">      其他基层医疗卫生机构支出</t>
  </si>
  <si>
    <t xml:space="preserve">    公共卫生</t>
  </si>
  <si>
    <t xml:space="preserve">      疾病预防控制机构</t>
  </si>
  <si>
    <t xml:space="preserve">      卫生监督机构</t>
  </si>
  <si>
    <t xml:space="preserve">      妇幼保健机构</t>
  </si>
  <si>
    <t xml:space="preserve">      精神卫生机构</t>
  </si>
  <si>
    <t xml:space="preserve">      应急救治机构</t>
  </si>
  <si>
    <t xml:space="preserve">      采供血机构</t>
  </si>
  <si>
    <t xml:space="preserve">      其他专业公共卫生机构</t>
  </si>
  <si>
    <t xml:space="preserve">      基本公共卫生服务</t>
  </si>
  <si>
    <t xml:space="preserve">      重大公共卫生服务</t>
  </si>
  <si>
    <t xml:space="preserve">      突发公共卫生事件应急处理</t>
  </si>
  <si>
    <t xml:space="preserve">      其他公共卫生支出</t>
  </si>
  <si>
    <t xml:space="preserve">    中医药</t>
  </si>
  <si>
    <t xml:space="preserve">      中医（民族医）药专项</t>
  </si>
  <si>
    <t xml:space="preserve">      其他中医药支出</t>
  </si>
  <si>
    <t xml:space="preserve">    计划生育事务</t>
  </si>
  <si>
    <t xml:space="preserve">      计划生育机构</t>
  </si>
  <si>
    <t xml:space="preserve">      计划生育服务</t>
  </si>
  <si>
    <t xml:space="preserve">      其他计划生育事务支出</t>
  </si>
  <si>
    <t xml:space="preserve">    行政事业单位医疗</t>
  </si>
  <si>
    <t xml:space="preserve">      行政单位医疗</t>
  </si>
  <si>
    <t xml:space="preserve">      事业单位医疗</t>
  </si>
  <si>
    <t xml:space="preserve">      公务员医疗补助</t>
  </si>
  <si>
    <t xml:space="preserve">      其他行政事业单位医疗支出</t>
  </si>
  <si>
    <t xml:space="preserve">    财政对基本医疗保险基金的补助</t>
  </si>
  <si>
    <t xml:space="preserve">      财政对职工基本医疗保险基金的补助</t>
  </si>
  <si>
    <t xml:space="preserve">      财政对城乡居民基本医疗保险基金的补助</t>
  </si>
  <si>
    <t xml:space="preserve">      财政对其他基本医疗保险基金的补助</t>
  </si>
  <si>
    <t xml:space="preserve">    医疗救助</t>
  </si>
  <si>
    <t xml:space="preserve">      城乡医疗救助</t>
  </si>
  <si>
    <t xml:space="preserve">      疾病应急救助</t>
  </si>
  <si>
    <t xml:space="preserve">      其他医疗救助支出</t>
  </si>
  <si>
    <t xml:space="preserve">    优抚对象医疗</t>
  </si>
  <si>
    <t xml:space="preserve">      优抚对象医疗补助</t>
  </si>
  <si>
    <t xml:space="preserve">      其他优抚对象医疗支出</t>
  </si>
  <si>
    <t xml:space="preserve">    医疗保障管理事务</t>
  </si>
  <si>
    <t xml:space="preserve">      医疗保障政策管理</t>
  </si>
  <si>
    <t xml:space="preserve">      医疗保障经办事务</t>
  </si>
  <si>
    <t xml:space="preserve">      其他医疗保障管理事务支出</t>
  </si>
  <si>
    <t xml:space="preserve">    老龄卫生健康事务</t>
  </si>
  <si>
    <t xml:space="preserve">    其他卫生健康支出</t>
  </si>
  <si>
    <t xml:space="preserve">    环境保护管理事务</t>
  </si>
  <si>
    <t xml:space="preserve">      生态环境保护宣传</t>
  </si>
  <si>
    <t xml:space="preserve">      环境保护法规、规划及标准</t>
  </si>
  <si>
    <t xml:space="preserve">      生态环境国际合作及履约</t>
  </si>
  <si>
    <t xml:space="preserve">      生态环境保护行政许可</t>
  </si>
  <si>
    <t xml:space="preserve">      应对气候变化管理事务</t>
  </si>
  <si>
    <t xml:space="preserve">      其他环境保护管理事务支出</t>
  </si>
  <si>
    <t xml:space="preserve">    环境监测与监察</t>
  </si>
  <si>
    <t xml:space="preserve">      建设项目环评审查与监督</t>
  </si>
  <si>
    <t xml:space="preserve">      核与辐射安全监督</t>
  </si>
  <si>
    <t xml:space="preserve">      其他环境监测与监察支出</t>
  </si>
  <si>
    <t xml:space="preserve">    污染防治</t>
  </si>
  <si>
    <t xml:space="preserve">      大气</t>
  </si>
  <si>
    <t xml:space="preserve">      水体</t>
  </si>
  <si>
    <t xml:space="preserve">      噪声</t>
  </si>
  <si>
    <t xml:space="preserve">      固体废弃物与化学品</t>
  </si>
  <si>
    <t xml:space="preserve">      放射源和放射性废物监管</t>
  </si>
  <si>
    <t xml:space="preserve">      辐射</t>
  </si>
  <si>
    <t xml:space="preserve">      土壤</t>
  </si>
  <si>
    <t xml:space="preserve">      其他污染防治支出</t>
  </si>
  <si>
    <t xml:space="preserve">    自然生态保护</t>
  </si>
  <si>
    <t xml:space="preserve">      生态保护</t>
  </si>
  <si>
    <t xml:space="preserve">      农村环境保护</t>
  </si>
  <si>
    <t xml:space="preserve">      生物及物种资源保护</t>
  </si>
  <si>
    <t xml:space="preserve">      草原生态修复治理</t>
  </si>
  <si>
    <t xml:space="preserve">      自然保护地</t>
  </si>
  <si>
    <t xml:space="preserve">      其他自然生态保护支出</t>
  </si>
  <si>
    <t xml:space="preserve">    天然林保护</t>
  </si>
  <si>
    <t xml:space="preserve">      森林管护</t>
  </si>
  <si>
    <t xml:space="preserve">      社会保险补助</t>
  </si>
  <si>
    <t xml:space="preserve">      政策性社会性支出补助</t>
  </si>
  <si>
    <t xml:space="preserve">      天然林保护工程建设</t>
  </si>
  <si>
    <t xml:space="preserve">      停伐补助</t>
  </si>
  <si>
    <t xml:space="preserve">      其他天然林保护支出</t>
  </si>
  <si>
    <t xml:space="preserve">    退耕还林还草</t>
  </si>
  <si>
    <t xml:space="preserve">      退耕现金</t>
  </si>
  <si>
    <t xml:space="preserve">      退耕还林粮食折现补贴</t>
  </si>
  <si>
    <t xml:space="preserve">      退耕还林粮食费用补贴</t>
  </si>
  <si>
    <t xml:space="preserve">      退耕还林工程建设</t>
  </si>
  <si>
    <t xml:space="preserve">      其他退耕还林还草支出</t>
  </si>
  <si>
    <t xml:space="preserve">    风沙荒漠治理</t>
  </si>
  <si>
    <t xml:space="preserve">      京津风沙源治理工程建设</t>
  </si>
  <si>
    <t xml:space="preserve">      其他风沙荒漠治理支出</t>
  </si>
  <si>
    <t xml:space="preserve">    退牧还草</t>
  </si>
  <si>
    <t xml:space="preserve">      退牧还草工程建设</t>
  </si>
  <si>
    <t xml:space="preserve">      其他退牧还草支出</t>
  </si>
  <si>
    <t xml:space="preserve">    已垦草原退耕还草</t>
  </si>
  <si>
    <t xml:space="preserve">    能源节约利用</t>
  </si>
  <si>
    <t xml:space="preserve">    污染减排</t>
  </si>
  <si>
    <t xml:space="preserve">      生态环境监测与信息</t>
  </si>
  <si>
    <t xml:space="preserve">      生态环境执法监察</t>
  </si>
  <si>
    <t xml:space="preserve">      减排专项支出</t>
  </si>
  <si>
    <t xml:space="preserve">      清洁生产专项支出</t>
  </si>
  <si>
    <t xml:space="preserve">      其他污染减排支出</t>
  </si>
  <si>
    <t xml:space="preserve">    可再生能源</t>
  </si>
  <si>
    <t xml:space="preserve">    循环经济</t>
  </si>
  <si>
    <t xml:space="preserve">    能源管理事务</t>
  </si>
  <si>
    <t xml:space="preserve">      能源科技装备</t>
  </si>
  <si>
    <t xml:space="preserve">      能源行业管理</t>
  </si>
  <si>
    <t xml:space="preserve">      能源管理</t>
  </si>
  <si>
    <t xml:space="preserve">      农村电网建设</t>
  </si>
  <si>
    <t xml:space="preserve">      其他能源管理事务支出</t>
  </si>
  <si>
    <t xml:space="preserve">    其他节能环保支出</t>
  </si>
  <si>
    <t xml:space="preserve">    城乡社区管理事务</t>
  </si>
  <si>
    <t xml:space="preserve">      城管执法</t>
  </si>
  <si>
    <t xml:space="preserve">      工程建设标准规范编制与监管</t>
  </si>
  <si>
    <t xml:space="preserve">      工程建设管理</t>
  </si>
  <si>
    <t xml:space="preserve">      市政公用行业市场监管</t>
  </si>
  <si>
    <t xml:space="preserve">      住宅建设与房地产市场监管</t>
  </si>
  <si>
    <t xml:space="preserve">      执业资格注册、资质审查</t>
  </si>
  <si>
    <t xml:space="preserve">      其他城乡社区管理事务支出</t>
  </si>
  <si>
    <t xml:space="preserve">    城乡社区规划与管理</t>
  </si>
  <si>
    <t xml:space="preserve">    城乡社区公共设施</t>
  </si>
  <si>
    <t xml:space="preserve">      小城镇基础设施建设</t>
  </si>
  <si>
    <t xml:space="preserve">      其他城乡社区公共设施支出</t>
  </si>
  <si>
    <t xml:space="preserve">    城乡社区环境卫生</t>
  </si>
  <si>
    <t xml:space="preserve">    建设市场管理与监督</t>
  </si>
  <si>
    <t xml:space="preserve">    其他城乡社区支出</t>
  </si>
  <si>
    <t xml:space="preserve">    农业农村</t>
  </si>
  <si>
    <t xml:space="preserve">      农垦运行</t>
  </si>
  <si>
    <t xml:space="preserve">      科技转化与推广服务</t>
  </si>
  <si>
    <t xml:space="preserve">      病虫害控制</t>
  </si>
  <si>
    <t xml:space="preserve">      农产品质量安全</t>
  </si>
  <si>
    <t xml:space="preserve">      执法监管</t>
  </si>
  <si>
    <t xml:space="preserve">      统计监测与信息服务</t>
  </si>
  <si>
    <t xml:space="preserve">      行业业务管理</t>
  </si>
  <si>
    <t xml:space="preserve">      对外交流与合作</t>
  </si>
  <si>
    <t xml:space="preserve">      防灾救灾</t>
  </si>
  <si>
    <t xml:space="preserve">      稳定农民收入补贴</t>
  </si>
  <si>
    <t xml:space="preserve">      农业结构调整补贴</t>
  </si>
  <si>
    <t xml:space="preserve">      农业生产发展</t>
  </si>
  <si>
    <t xml:space="preserve">      农村合作经济</t>
  </si>
  <si>
    <t xml:space="preserve">      农产品加工与促销</t>
  </si>
  <si>
    <t xml:space="preserve">      农村社会事业</t>
  </si>
  <si>
    <t xml:space="preserve">      农业资源保护修复与利用</t>
  </si>
  <si>
    <t xml:space="preserve">      农村道路建设</t>
  </si>
  <si>
    <t xml:space="preserve">      渔业发展</t>
  </si>
  <si>
    <t xml:space="preserve">      对高校毕业生到基层任职补助</t>
  </si>
  <si>
    <t xml:space="preserve">      农田建设</t>
  </si>
  <si>
    <t xml:space="preserve">      其他农业农村支出</t>
  </si>
  <si>
    <t xml:space="preserve">    林业和草原</t>
  </si>
  <si>
    <t xml:space="preserve">      事业机构</t>
  </si>
  <si>
    <t xml:space="preserve">      森林资源培育</t>
  </si>
  <si>
    <t xml:space="preserve">      技术推广与转化</t>
  </si>
  <si>
    <t xml:space="preserve">      森林资源管理</t>
  </si>
  <si>
    <t xml:space="preserve">      森林生态效益补偿</t>
  </si>
  <si>
    <t xml:space="preserve">      动植物保护</t>
  </si>
  <si>
    <t xml:space="preserve">      湿地保护</t>
  </si>
  <si>
    <t xml:space="preserve">      执法与监督</t>
  </si>
  <si>
    <t xml:space="preserve">      防沙治沙</t>
  </si>
  <si>
    <t xml:space="preserve">      对外合作与交流</t>
  </si>
  <si>
    <t xml:space="preserve">      产业化管理</t>
  </si>
  <si>
    <t xml:space="preserve">      信息管理</t>
  </si>
  <si>
    <t xml:space="preserve">      林区公共支出</t>
  </si>
  <si>
    <t xml:space="preserve">      贷款贴息</t>
  </si>
  <si>
    <t xml:space="preserve">      林业草原防灾减灾</t>
  </si>
  <si>
    <t xml:space="preserve">      草原管理</t>
  </si>
  <si>
    <t xml:space="preserve">      其他林业和草原支出</t>
  </si>
  <si>
    <t xml:space="preserve">    水利</t>
  </si>
  <si>
    <t xml:space="preserve">      水利行业业务管理</t>
  </si>
  <si>
    <t xml:space="preserve">      水利工程建设</t>
  </si>
  <si>
    <t xml:space="preserve">      水利工程运行与维护</t>
  </si>
  <si>
    <t xml:space="preserve">      长江黄河等流域管理</t>
  </si>
  <si>
    <t xml:space="preserve">      水利前期工作</t>
  </si>
  <si>
    <t xml:space="preserve">      水利执法监督</t>
  </si>
  <si>
    <t xml:space="preserve">      水土保持</t>
  </si>
  <si>
    <t xml:space="preserve">      水资源节约管理与保护</t>
  </si>
  <si>
    <t xml:space="preserve">      水质监测</t>
  </si>
  <si>
    <t xml:space="preserve">      水文测报</t>
  </si>
  <si>
    <t xml:space="preserve">      防汛</t>
  </si>
  <si>
    <t xml:space="preserve">      抗旱</t>
  </si>
  <si>
    <t xml:space="preserve">      农村水利</t>
  </si>
  <si>
    <t xml:space="preserve">      水利技术推广</t>
  </si>
  <si>
    <t xml:space="preserve">      国际河流治理与管理</t>
  </si>
  <si>
    <t xml:space="preserve">      江河湖库水系综合整治</t>
  </si>
  <si>
    <t xml:space="preserve">      大中型水库移民后期扶持专项支出</t>
  </si>
  <si>
    <t xml:space="preserve">      水利安全监督</t>
  </si>
  <si>
    <t xml:space="preserve">      水利建设征地及移民支出</t>
  </si>
  <si>
    <t xml:space="preserve">      农村人畜饮水</t>
  </si>
  <si>
    <t xml:space="preserve">      南水北调工程建设</t>
  </si>
  <si>
    <t xml:space="preserve">      南水北调工程管理</t>
  </si>
  <si>
    <t xml:space="preserve">      其他水利支出</t>
  </si>
  <si>
    <t xml:space="preserve">    巩固脱贫衔接乡村振兴</t>
  </si>
  <si>
    <t xml:space="preserve">      农村基础设施建设</t>
  </si>
  <si>
    <t xml:space="preserve">      生产发展</t>
  </si>
  <si>
    <t xml:space="preserve">      社会发展</t>
  </si>
  <si>
    <t xml:space="preserve">      贷款奖补和贴息</t>
  </si>
  <si>
    <t xml:space="preserve">       “三西”农业建设专项补助</t>
  </si>
  <si>
    <t xml:space="preserve">      其他巩固脱贫衔接乡村振兴支出</t>
  </si>
  <si>
    <t xml:space="preserve">    农村综合改革</t>
  </si>
  <si>
    <t xml:space="preserve">      对村级公益事业建设的补助</t>
  </si>
  <si>
    <t xml:space="preserve">      国有农场办社会职能改革补助</t>
  </si>
  <si>
    <t xml:space="preserve">      对村民委员会和村党支部的补助</t>
  </si>
  <si>
    <t xml:space="preserve">      对村集体经济组织的补助</t>
  </si>
  <si>
    <t xml:space="preserve">      农村综合改革示范试点补助</t>
  </si>
  <si>
    <t xml:space="preserve">      其他农村综合改革支出</t>
  </si>
  <si>
    <t xml:space="preserve">    普惠金融发展支出</t>
  </si>
  <si>
    <t xml:space="preserve">      支持农村金融机构</t>
  </si>
  <si>
    <t xml:space="preserve">      农业保险保费补贴</t>
  </si>
  <si>
    <t xml:space="preserve">      创业担保贷款贴息及奖补</t>
  </si>
  <si>
    <t xml:space="preserve">      补充创业担保贷款基金</t>
  </si>
  <si>
    <t xml:space="preserve">      其他普惠金融发展支出</t>
  </si>
  <si>
    <t xml:space="preserve">    目标价格补贴</t>
  </si>
  <si>
    <t xml:space="preserve">      棉花目标价格补贴</t>
  </si>
  <si>
    <t xml:space="preserve">      其他目标价格补贴</t>
  </si>
  <si>
    <t xml:space="preserve">    其他农林水支出</t>
  </si>
  <si>
    <t xml:space="preserve">      化解其他公益性乡村债务支出</t>
  </si>
  <si>
    <t xml:space="preserve">      其他农林水支出</t>
  </si>
  <si>
    <t xml:space="preserve">    公路水路运输</t>
  </si>
  <si>
    <t xml:space="preserve">      公路建设</t>
  </si>
  <si>
    <t xml:space="preserve">      公路养护</t>
  </si>
  <si>
    <t xml:space="preserve">      交通运输信息化建设</t>
  </si>
  <si>
    <t xml:space="preserve">      公路和运输安全</t>
  </si>
  <si>
    <t xml:space="preserve">      公路还贷专项</t>
  </si>
  <si>
    <t xml:space="preserve">      公路运输管理</t>
  </si>
  <si>
    <t xml:space="preserve">      公路和运输技术标准化建设</t>
  </si>
  <si>
    <t xml:space="preserve">      港口设施</t>
  </si>
  <si>
    <t xml:space="preserve">      航道维护</t>
  </si>
  <si>
    <t xml:space="preserve">      船舶检验</t>
  </si>
  <si>
    <t xml:space="preserve">      救助打捞</t>
  </si>
  <si>
    <t xml:space="preserve">      内河运输</t>
  </si>
  <si>
    <t xml:space="preserve">      远洋运输</t>
  </si>
  <si>
    <t xml:space="preserve">      海事管理</t>
  </si>
  <si>
    <t xml:space="preserve">      航标事业发展支出</t>
  </si>
  <si>
    <t xml:space="preserve">      水路运输管理支出</t>
  </si>
  <si>
    <t xml:space="preserve">      口岸建设</t>
  </si>
  <si>
    <t xml:space="preserve">      其他公路水路运输支出</t>
  </si>
  <si>
    <t xml:space="preserve">    铁路运输</t>
  </si>
  <si>
    <t xml:space="preserve">      铁路路网建设</t>
  </si>
  <si>
    <t xml:space="preserve">      铁路还贷专项</t>
  </si>
  <si>
    <t xml:space="preserve">      铁路安全</t>
  </si>
  <si>
    <t xml:space="preserve">      铁路专项运输</t>
  </si>
  <si>
    <t xml:space="preserve">      行业监管</t>
  </si>
  <si>
    <t xml:space="preserve">      其他铁路运输支出</t>
  </si>
  <si>
    <t xml:space="preserve">    民用航空运输</t>
  </si>
  <si>
    <t xml:space="preserve">      机场建设</t>
  </si>
  <si>
    <t xml:space="preserve">      空管系统建设</t>
  </si>
  <si>
    <t xml:space="preserve">      民航还贷专项支出</t>
  </si>
  <si>
    <t xml:space="preserve">      民用航空安全</t>
  </si>
  <si>
    <t xml:space="preserve">      民航专项运输</t>
  </si>
  <si>
    <t xml:space="preserve">      其他民用航空运输支出</t>
  </si>
  <si>
    <t xml:space="preserve">    邮政业支出</t>
  </si>
  <si>
    <t xml:space="preserve">      邮政普遍服务与特殊服务</t>
  </si>
  <si>
    <t xml:space="preserve">      其他邮政业支出</t>
  </si>
  <si>
    <t xml:space="preserve">    车辆购置税支出</t>
  </si>
  <si>
    <t xml:space="preserve">      车辆购置税用于公路等基础设施建设支出</t>
  </si>
  <si>
    <t xml:space="preserve">      车辆购置税用于农村公路建设支出</t>
  </si>
  <si>
    <t xml:space="preserve">      车辆购置税用于老旧汽车报废更新补贴</t>
  </si>
  <si>
    <t xml:space="preserve">      车辆购置税其他支出</t>
  </si>
  <si>
    <t xml:space="preserve">    其他交通运输支出</t>
  </si>
  <si>
    <t xml:space="preserve">      公共交通运营补助</t>
  </si>
  <si>
    <t xml:space="preserve">      其他交通运输支出</t>
  </si>
  <si>
    <t xml:space="preserve">    资源勘探开发</t>
  </si>
  <si>
    <t xml:space="preserve">      煤炭勘探开采和洗选</t>
  </si>
  <si>
    <t xml:space="preserve">      石油和天然气勘探开采</t>
  </si>
  <si>
    <t xml:space="preserve">      黑色金属矿勘探和采选</t>
  </si>
  <si>
    <t xml:space="preserve">      有色金属矿勘探和采选</t>
  </si>
  <si>
    <t xml:space="preserve">      非金属矿勘探和采选</t>
  </si>
  <si>
    <t xml:space="preserve">      其他资源勘探业支出</t>
  </si>
  <si>
    <t xml:space="preserve">    制造业</t>
  </si>
  <si>
    <t xml:space="preserve">      纺织业</t>
  </si>
  <si>
    <t xml:space="preserve">      医药制造业</t>
  </si>
  <si>
    <t xml:space="preserve">      非金属矿物制品业</t>
  </si>
  <si>
    <t xml:space="preserve">      通信设备、计算机及其他电子设备制造业</t>
  </si>
  <si>
    <t xml:space="preserve">      交通运输设备制造业</t>
  </si>
  <si>
    <t xml:space="preserve">      电气机械及器材制造业</t>
  </si>
  <si>
    <t xml:space="preserve">      工艺品及其他制造业</t>
  </si>
  <si>
    <t xml:space="preserve">      石油加工、炼焦及核燃料加工业</t>
  </si>
  <si>
    <t xml:space="preserve">      化学原料及化学制品制造业</t>
  </si>
  <si>
    <t xml:space="preserve">      黑色金属冶炼及压延加工业</t>
  </si>
  <si>
    <t xml:space="preserve">      有色金属冶炼及压延加工业</t>
  </si>
  <si>
    <t xml:space="preserve">      其他制造业支出</t>
  </si>
  <si>
    <t xml:space="preserve">    建筑业</t>
  </si>
  <si>
    <t xml:space="preserve">      其他建筑业支出</t>
  </si>
  <si>
    <t xml:space="preserve">    工业和信息产业监管</t>
  </si>
  <si>
    <t xml:space="preserve">      战备应急</t>
  </si>
  <si>
    <t xml:space="preserve">      专用通信</t>
  </si>
  <si>
    <t xml:space="preserve">      无线电及信息通信监管</t>
  </si>
  <si>
    <t xml:space="preserve">      工程建设及运行维护</t>
  </si>
  <si>
    <t xml:space="preserve">      产业发展</t>
  </si>
  <si>
    <t xml:space="preserve">      其他工业和信息产业监管支出</t>
  </si>
  <si>
    <t xml:space="preserve">    国有资产监管</t>
  </si>
  <si>
    <t xml:space="preserve">      国有企业监事会专项</t>
  </si>
  <si>
    <t xml:space="preserve">      中央企业专项管理</t>
  </si>
  <si>
    <t xml:space="preserve">      其他国有资产监管支出</t>
  </si>
  <si>
    <t xml:space="preserve">    支持中小企业发展和管理支出</t>
  </si>
  <si>
    <t xml:space="preserve">      科技型中小企业技术创新基金</t>
  </si>
  <si>
    <t xml:space="preserve">      中小企业发展专项</t>
  </si>
  <si>
    <t xml:space="preserve">      减免房租补贴</t>
  </si>
  <si>
    <t xml:space="preserve">      其他支持中小企业发展和管理支出</t>
  </si>
  <si>
    <t xml:space="preserve">    其他资源勘探工业信息等支出</t>
  </si>
  <si>
    <t xml:space="preserve">      黄金事务</t>
  </si>
  <si>
    <t xml:space="preserve">      技术改造支出</t>
  </si>
  <si>
    <t xml:space="preserve">      中药材扶持资金支出</t>
  </si>
  <si>
    <t xml:space="preserve">      重点产业振兴和技术改造项目贷款贴息</t>
  </si>
  <si>
    <t xml:space="preserve">      其他资源勘探工业信息等支出</t>
  </si>
  <si>
    <t xml:space="preserve">    商业流通事务</t>
  </si>
  <si>
    <t xml:space="preserve">      食品流通安全补贴</t>
  </si>
  <si>
    <t xml:space="preserve">      市场监测及信息管理</t>
  </si>
  <si>
    <t xml:space="preserve">      民贸企业补贴</t>
  </si>
  <si>
    <t xml:space="preserve">      民贸民品贷款贴息</t>
  </si>
  <si>
    <t xml:space="preserve">      其他商业流通事务支出</t>
  </si>
  <si>
    <t xml:space="preserve">    涉外发展服务支出</t>
  </si>
  <si>
    <t xml:space="preserve">      外商投资环境建设补助资金</t>
  </si>
  <si>
    <t xml:space="preserve">      其他涉外发展服务支出</t>
  </si>
  <si>
    <t xml:space="preserve">    其他商业服务业等支出</t>
  </si>
  <si>
    <t xml:space="preserve">      服务业基础设施建设</t>
  </si>
  <si>
    <t xml:space="preserve">      其他商业服务业等支出</t>
  </si>
  <si>
    <t xml:space="preserve">    金融部门行政支出</t>
  </si>
  <si>
    <t xml:space="preserve">      安全防卫</t>
  </si>
  <si>
    <t xml:space="preserve">      金融部门其他行政支出</t>
  </si>
  <si>
    <t xml:space="preserve">    金融部门监管支出</t>
  </si>
  <si>
    <t xml:space="preserve">      货币发行</t>
  </si>
  <si>
    <t xml:space="preserve">      金融服务</t>
  </si>
  <si>
    <t xml:space="preserve">      反假币</t>
  </si>
  <si>
    <t xml:space="preserve">      重点金融机构监管</t>
  </si>
  <si>
    <t xml:space="preserve">      金融稽查与案件处理</t>
  </si>
  <si>
    <t xml:space="preserve">      金融行业电子化建设</t>
  </si>
  <si>
    <t xml:space="preserve">      从业人员资格考试</t>
  </si>
  <si>
    <t xml:space="preserve">      反洗钱</t>
  </si>
  <si>
    <t xml:space="preserve">      金融部门其他监管支出</t>
  </si>
  <si>
    <t xml:space="preserve">    金融发展支出</t>
  </si>
  <si>
    <t xml:space="preserve">      政策性银行亏损补贴</t>
  </si>
  <si>
    <t xml:space="preserve">      利息费用补贴支出</t>
  </si>
  <si>
    <t xml:space="preserve">      补充资本金</t>
  </si>
  <si>
    <t xml:space="preserve">      风险基金补助</t>
  </si>
  <si>
    <t xml:space="preserve">      其他金融发展支出</t>
  </si>
  <si>
    <t xml:space="preserve">    金融调控支出</t>
  </si>
  <si>
    <t xml:space="preserve">      中央银行亏损补贴</t>
  </si>
  <si>
    <t xml:space="preserve">      其他金融调控支出</t>
  </si>
  <si>
    <t xml:space="preserve">    其他金融支出</t>
  </si>
  <si>
    <t xml:space="preserve">      重点企业贷款贴息</t>
  </si>
  <si>
    <t xml:space="preserve">      其他金融支出</t>
  </si>
  <si>
    <t xml:space="preserve">    一般公共服务</t>
  </si>
  <si>
    <t xml:space="preserve">    教育</t>
  </si>
  <si>
    <t xml:space="preserve">    文化旅游体育与传媒</t>
  </si>
  <si>
    <t xml:space="preserve">    卫生健康</t>
  </si>
  <si>
    <t xml:space="preserve">    节能环保</t>
  </si>
  <si>
    <t xml:space="preserve">    交通运输</t>
  </si>
  <si>
    <t xml:space="preserve">    住房保障</t>
  </si>
  <si>
    <t xml:space="preserve">    自然资源事务</t>
  </si>
  <si>
    <t xml:space="preserve">      自然资源规划及管理</t>
  </si>
  <si>
    <t xml:space="preserve">      自然资源利用与保护</t>
  </si>
  <si>
    <t xml:space="preserve">      自然资源社会公益服务</t>
  </si>
  <si>
    <t xml:space="preserve">      自然资源行业业务管理</t>
  </si>
  <si>
    <t xml:space="preserve">      自然资源调查与确权登记</t>
  </si>
  <si>
    <t xml:space="preserve">      土地资源储备支出</t>
  </si>
  <si>
    <t xml:space="preserve">      地质矿产资源与环境调查</t>
  </si>
  <si>
    <t xml:space="preserve">      地质勘查与矿产资源管理</t>
  </si>
  <si>
    <t xml:space="preserve">      地质转产项目财政贴息</t>
  </si>
  <si>
    <t xml:space="preserve">      国外风险勘查</t>
  </si>
  <si>
    <t xml:space="preserve">      地质勘查基金（周转金）支出</t>
  </si>
  <si>
    <t xml:space="preserve">      海域与海岛管理</t>
  </si>
  <si>
    <t xml:space="preserve">      自然资源国际合作与海洋权益维护</t>
  </si>
  <si>
    <t xml:space="preserve">      自然资源卫星</t>
  </si>
  <si>
    <t xml:space="preserve">      极地考察</t>
  </si>
  <si>
    <t xml:space="preserve">      深海调查与资源开发</t>
  </si>
  <si>
    <t xml:space="preserve">      海港航标维护</t>
  </si>
  <si>
    <t xml:space="preserve">      海水淡化</t>
  </si>
  <si>
    <t xml:space="preserve">      无居民海岛使用金支出</t>
  </si>
  <si>
    <t xml:space="preserve">      海洋战略规划与预警监测</t>
  </si>
  <si>
    <t xml:space="preserve">      基础测绘与地理信息监管</t>
  </si>
  <si>
    <t xml:space="preserve">      其他自然资源事务支出</t>
  </si>
  <si>
    <t xml:space="preserve">    气象事务</t>
  </si>
  <si>
    <t xml:space="preserve">      气象事业机构</t>
  </si>
  <si>
    <t xml:space="preserve">      气象探测</t>
  </si>
  <si>
    <t xml:space="preserve">      气象信息传输及管理</t>
  </si>
  <si>
    <t xml:space="preserve">      气象预报预测</t>
  </si>
  <si>
    <t xml:space="preserve">      气象服务</t>
  </si>
  <si>
    <t xml:space="preserve">      气象装备保障维护</t>
  </si>
  <si>
    <t xml:space="preserve">      气象基础设施建设与维修</t>
  </si>
  <si>
    <t xml:space="preserve">      气象卫星</t>
  </si>
  <si>
    <t xml:space="preserve">      气象法规与标准</t>
  </si>
  <si>
    <t xml:space="preserve">      气象资金审计稽查</t>
  </si>
  <si>
    <t xml:space="preserve">      其他气象事务支出</t>
  </si>
  <si>
    <t xml:space="preserve">    其他自然资源海洋气象等支出</t>
  </si>
  <si>
    <t xml:space="preserve">    保障性安居工程支出</t>
  </si>
  <si>
    <t xml:space="preserve">      廉租住房</t>
  </si>
  <si>
    <t xml:space="preserve">      沉陷区治理</t>
  </si>
  <si>
    <t xml:space="preserve">      棚户区改造</t>
  </si>
  <si>
    <t xml:space="preserve">      少数民族地区游牧民定居工程</t>
  </si>
  <si>
    <t xml:space="preserve">      农村危房改造</t>
  </si>
  <si>
    <t xml:space="preserve">      公共租赁住房</t>
  </si>
  <si>
    <t xml:space="preserve">      保障性住房租金补贴</t>
  </si>
  <si>
    <t xml:space="preserve">      老旧小区改造</t>
  </si>
  <si>
    <t xml:space="preserve">      住房租赁市场发展</t>
  </si>
  <si>
    <t xml:space="preserve">      其他保障性安居工程支出</t>
  </si>
  <si>
    <t xml:space="preserve">    住房改革支出</t>
  </si>
  <si>
    <t xml:space="preserve">      住房公积金</t>
  </si>
  <si>
    <t xml:space="preserve">      提租补贴</t>
  </si>
  <si>
    <t xml:space="preserve">      购房补贴</t>
  </si>
  <si>
    <t xml:space="preserve">    城乡社区住宅</t>
  </si>
  <si>
    <t xml:space="preserve">      公有住房建设和维修改造支出</t>
  </si>
  <si>
    <t xml:space="preserve">      住房公积金管理</t>
  </si>
  <si>
    <t xml:space="preserve">      其他城乡社区住宅支出</t>
  </si>
  <si>
    <t xml:space="preserve">    粮油物资事务</t>
  </si>
  <si>
    <t xml:space="preserve">      财务与审计支出</t>
  </si>
  <si>
    <t xml:space="preserve">      信息统计</t>
  </si>
  <si>
    <t xml:space="preserve">      专项业务活动</t>
  </si>
  <si>
    <t xml:space="preserve">      国家粮油差价补贴</t>
  </si>
  <si>
    <t xml:space="preserve">      粮食财务挂账利息补贴</t>
  </si>
  <si>
    <t xml:space="preserve">      粮食财务挂账消化款</t>
  </si>
  <si>
    <t xml:space="preserve">      处理陈化粮补贴</t>
  </si>
  <si>
    <t xml:space="preserve">      粮食风险基金</t>
  </si>
  <si>
    <t xml:space="preserve">      粮油市场调控专项资金</t>
  </si>
  <si>
    <t xml:space="preserve">      设施建设</t>
  </si>
  <si>
    <t xml:space="preserve">      设施安全</t>
  </si>
  <si>
    <t xml:space="preserve">      物资保管保养</t>
  </si>
  <si>
    <t xml:space="preserve">      其他粮油物资事务支出</t>
  </si>
  <si>
    <t xml:space="preserve">    能源储备</t>
  </si>
  <si>
    <t xml:space="preserve">      石油储备</t>
  </si>
  <si>
    <t xml:space="preserve">      天然铀能源储备</t>
  </si>
  <si>
    <t xml:space="preserve">      煤炭储备</t>
  </si>
  <si>
    <t xml:space="preserve">      成品油储备</t>
  </si>
  <si>
    <t xml:space="preserve">      其他能源储备支出</t>
  </si>
  <si>
    <t xml:space="preserve">    粮油储备</t>
  </si>
  <si>
    <t xml:space="preserve">      储备粮油补贴</t>
  </si>
  <si>
    <t xml:space="preserve">      储备粮油差价补贴</t>
  </si>
  <si>
    <t xml:space="preserve">      储备粮（油）库建设</t>
  </si>
  <si>
    <t xml:space="preserve">      最低收购价政策支出</t>
  </si>
  <si>
    <t xml:space="preserve">      其他粮油储备支出</t>
  </si>
  <si>
    <t xml:space="preserve">    重要商品储备</t>
  </si>
  <si>
    <t xml:space="preserve">      棉花储备</t>
  </si>
  <si>
    <t xml:space="preserve">      食糖储备</t>
  </si>
  <si>
    <t xml:space="preserve">      肉类储备</t>
  </si>
  <si>
    <t xml:space="preserve">      化肥储备</t>
  </si>
  <si>
    <t xml:space="preserve">      农药储备</t>
  </si>
  <si>
    <t xml:space="preserve">      边销茶储备</t>
  </si>
  <si>
    <t xml:space="preserve">      羊毛储备</t>
  </si>
  <si>
    <t xml:space="preserve">      医药储备</t>
  </si>
  <si>
    <t xml:space="preserve">      食盐储备</t>
  </si>
  <si>
    <t xml:space="preserve">      战略物资储备</t>
  </si>
  <si>
    <t xml:space="preserve">      应急物资储备</t>
  </si>
  <si>
    <t xml:space="preserve">      其他重要商品储备支出</t>
  </si>
  <si>
    <t xml:space="preserve">    应急管理事务</t>
  </si>
  <si>
    <t xml:space="preserve">      灾害风险防治</t>
  </si>
  <si>
    <t xml:space="preserve">      国务院安委会专项</t>
  </si>
  <si>
    <t xml:space="preserve">      安全监管</t>
  </si>
  <si>
    <t xml:space="preserve">      应急救援</t>
  </si>
  <si>
    <t xml:space="preserve">      应急管理</t>
  </si>
  <si>
    <t xml:space="preserve">      其他应急管理支出</t>
  </si>
  <si>
    <t xml:space="preserve">    消防救援事务</t>
  </si>
  <si>
    <t xml:space="preserve">      消防应急救援</t>
  </si>
  <si>
    <t xml:space="preserve">      其他消防救援事务支出</t>
  </si>
  <si>
    <t xml:space="preserve">    矿山安全</t>
  </si>
  <si>
    <t xml:space="preserve">      矿山安全监察事务</t>
  </si>
  <si>
    <t xml:space="preserve">      矿山应急救援事务</t>
  </si>
  <si>
    <t xml:space="preserve">      其他矿山安全支出</t>
  </si>
  <si>
    <t xml:space="preserve">    地震事务</t>
  </si>
  <si>
    <t xml:space="preserve">      地震监测</t>
  </si>
  <si>
    <t xml:space="preserve">      地震预测预报</t>
  </si>
  <si>
    <t xml:space="preserve">      地震灾害预防</t>
  </si>
  <si>
    <t xml:space="preserve">      地震应急救援</t>
  </si>
  <si>
    <t xml:space="preserve">      地震环境探察</t>
  </si>
  <si>
    <t xml:space="preserve">      防震减灾信息管理</t>
  </si>
  <si>
    <t xml:space="preserve">      防震减灾基础管理</t>
  </si>
  <si>
    <t xml:space="preserve">      地震事业机构</t>
  </si>
  <si>
    <t xml:space="preserve">      其他地震事务支出</t>
  </si>
  <si>
    <t xml:space="preserve">    自然灾害防治</t>
  </si>
  <si>
    <t xml:space="preserve">      地质灾害防治</t>
  </si>
  <si>
    <t xml:space="preserve">      森林草原防灾减灾</t>
  </si>
  <si>
    <t xml:space="preserve">      其他自然灾害防治支出</t>
  </si>
  <si>
    <t xml:space="preserve">    自然灾害救灾及恢复重建支出</t>
  </si>
  <si>
    <t xml:space="preserve">      自然灾害救灾补助</t>
  </si>
  <si>
    <t xml:space="preserve">      自然灾害灾后重建补助</t>
  </si>
  <si>
    <t xml:space="preserve">      其他自然灾害救灾及恢复重建支出</t>
  </si>
  <si>
    <t xml:space="preserve">    其他灾害防治及应急管理支出</t>
  </si>
  <si>
    <t>其他支出</t>
  </si>
  <si>
    <t xml:space="preserve">    年初预留</t>
  </si>
  <si>
    <t xml:space="preserve">    地方政府一般债务付息支出</t>
  </si>
  <si>
    <t xml:space="preserve">      地方政府一般债券付息支出</t>
  </si>
  <si>
    <t xml:space="preserve">      地方政府向外国政府借款付息支出</t>
  </si>
  <si>
    <t xml:space="preserve">      地方政府向国际组织借款付息支出</t>
  </si>
  <si>
    <t xml:space="preserve">      地方政府其他一般债务付息支出</t>
  </si>
  <si>
    <t xml:space="preserve">    地方政府一般债务发行费用支出</t>
  </si>
  <si>
    <t>决算数为上年决算数的%</t>
    <phoneticPr fontId="2" type="noConversion"/>
  </si>
  <si>
    <t>公共安全支出</t>
    <phoneticPr fontId="6" type="noConversion"/>
  </si>
  <si>
    <t>山丹县2023年一般公共预算支出决算表</t>
    <phoneticPr fontId="6" type="noConversion"/>
  </si>
</sst>
</file>

<file path=xl/styles.xml><?xml version="1.0" encoding="utf-8"?>
<styleSheet xmlns="http://schemas.openxmlformats.org/spreadsheetml/2006/main">
  <numFmts count="2">
    <numFmt numFmtId="176" formatCode="0_ "/>
    <numFmt numFmtId="177" formatCode="0.0_ "/>
  </numFmts>
  <fonts count="20">
    <font>
      <sz val="11"/>
      <color theme="1"/>
      <name val="宋体"/>
      <family val="2"/>
      <scheme val="minor"/>
    </font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Calibri"/>
      <family val="2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  <scheme val="maj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color theme="1"/>
      <name val="宋体"/>
      <family val="3"/>
      <charset val="134"/>
      <scheme val="major"/>
    </font>
    <font>
      <sz val="10"/>
      <name val="Arial"/>
      <family val="2"/>
    </font>
    <font>
      <sz val="11"/>
      <color theme="1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1"/>
      <color theme="1"/>
      <name val="Calibri"/>
      <family val="2"/>
    </font>
    <font>
      <sz val="9"/>
      <color indexed="8"/>
      <name val="宋体"/>
      <family val="3"/>
      <charset val="134"/>
    </font>
    <font>
      <sz val="9"/>
      <color theme="1"/>
      <name val="宋体"/>
      <family val="3"/>
      <charset val="134"/>
      <scheme val="minor"/>
    </font>
    <font>
      <b/>
      <sz val="9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b/>
      <sz val="9"/>
      <color indexed="8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7" fillId="0" borderId="0"/>
    <xf numFmtId="0" fontId="9" fillId="0" borderId="0"/>
    <xf numFmtId="0" fontId="1" fillId="0" borderId="0">
      <alignment vertical="center"/>
    </xf>
  </cellStyleXfs>
  <cellXfs count="41">
    <xf numFmtId="0" fontId="0" fillId="0" borderId="0" xfId="0"/>
    <xf numFmtId="0" fontId="8" fillId="2" borderId="0" xfId="0" applyFont="1" applyFill="1" applyAlignment="1">
      <alignment horizontal="left" vertical="center" shrinkToFit="1"/>
    </xf>
    <xf numFmtId="0" fontId="0" fillId="2" borderId="0" xfId="0" applyFont="1" applyFill="1" applyAlignment="1">
      <alignment vertical="center"/>
    </xf>
    <xf numFmtId="0" fontId="10" fillId="2" borderId="2" xfId="0" applyFont="1" applyFill="1" applyBorder="1" applyAlignment="1">
      <alignment horizontal="left" vertical="center" shrinkToFit="1"/>
    </xf>
    <xf numFmtId="0" fontId="0" fillId="2" borderId="2" xfId="0" applyFont="1" applyFill="1" applyBorder="1" applyAlignment="1">
      <alignment vertical="center"/>
    </xf>
    <xf numFmtId="0" fontId="0" fillId="2" borderId="4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1" fillId="2" borderId="1" xfId="1" applyNumberFormat="1" applyFont="1" applyFill="1" applyBorder="1" applyAlignment="1" applyProtection="1">
      <alignment horizontal="center" vertical="center"/>
    </xf>
    <xf numFmtId="0" fontId="10" fillId="2" borderId="0" xfId="0" applyFont="1" applyFill="1" applyAlignment="1">
      <alignment horizontal="left" vertical="center" shrinkToFit="1"/>
    </xf>
    <xf numFmtId="0" fontId="3" fillId="2" borderId="0" xfId="2" applyFont="1" applyFill="1" applyBorder="1" applyAlignment="1" applyProtection="1"/>
    <xf numFmtId="10" fontId="0" fillId="2" borderId="0" xfId="0" applyNumberFormat="1" applyFill="1" applyAlignment="1">
      <alignment vertical="center"/>
    </xf>
    <xf numFmtId="0" fontId="0" fillId="2" borderId="0" xfId="0" applyFill="1" applyAlignment="1"/>
    <xf numFmtId="10" fontId="0" fillId="2" borderId="2" xfId="0" applyNumberFormat="1" applyFill="1" applyBorder="1" applyAlignment="1">
      <alignment vertical="center"/>
    </xf>
    <xf numFmtId="10" fontId="0" fillId="2" borderId="2" xfId="0" applyNumberFormat="1" applyFill="1" applyBorder="1" applyAlignment="1">
      <alignment horizontal="right" vertical="center"/>
    </xf>
    <xf numFmtId="10" fontId="0" fillId="2" borderId="4" xfId="0" applyNumberFormat="1" applyFill="1" applyBorder="1" applyAlignment="1">
      <alignment horizontal="center" vertical="center" wrapText="1"/>
    </xf>
    <xf numFmtId="10" fontId="5" fillId="2" borderId="5" xfId="0" applyNumberFormat="1" applyFont="1" applyFill="1" applyBorder="1" applyAlignment="1" applyProtection="1">
      <alignment horizontal="center" vertical="center" wrapText="1"/>
    </xf>
    <xf numFmtId="0" fontId="12" fillId="2" borderId="0" xfId="2" applyFont="1" applyFill="1" applyBorder="1" applyAlignment="1" applyProtection="1"/>
    <xf numFmtId="0" fontId="9" fillId="2" borderId="0" xfId="2" applyFill="1"/>
    <xf numFmtId="3" fontId="6" fillId="2" borderId="1" xfId="1" applyNumberFormat="1" applyFont="1" applyFill="1" applyBorder="1" applyAlignment="1" applyProtection="1">
      <alignment horizontal="right" vertical="center"/>
    </xf>
    <xf numFmtId="3" fontId="6" fillId="2" borderId="1" xfId="0" applyNumberFormat="1" applyFont="1" applyFill="1" applyBorder="1" applyAlignment="1" applyProtection="1">
      <alignment horizontal="right" vertical="center"/>
    </xf>
    <xf numFmtId="0" fontId="14" fillId="2" borderId="1" xfId="0" applyFont="1" applyFill="1" applyBorder="1" applyAlignment="1">
      <alignment vertical="center"/>
    </xf>
    <xf numFmtId="3" fontId="6" fillId="2" borderId="6" xfId="0" applyNumberFormat="1" applyFont="1" applyFill="1" applyBorder="1" applyAlignment="1" applyProtection="1">
      <alignment horizontal="right" vertical="center"/>
    </xf>
    <xf numFmtId="3" fontId="6" fillId="2" borderId="7" xfId="0" applyNumberFormat="1" applyFont="1" applyFill="1" applyBorder="1" applyAlignment="1" applyProtection="1">
      <alignment horizontal="right" vertical="center"/>
    </xf>
    <xf numFmtId="0" fontId="15" fillId="2" borderId="1" xfId="0" applyFont="1" applyFill="1" applyBorder="1" applyAlignment="1">
      <alignment vertical="center"/>
    </xf>
    <xf numFmtId="1" fontId="14" fillId="2" borderId="1" xfId="0" applyNumberFormat="1" applyFont="1" applyFill="1" applyBorder="1" applyAlignment="1" applyProtection="1">
      <alignment vertical="center"/>
      <protection locked="0"/>
    </xf>
    <xf numFmtId="0" fontId="14" fillId="2" borderId="1" xfId="0" applyNumberFormat="1" applyFont="1" applyFill="1" applyBorder="1" applyAlignment="1" applyProtection="1">
      <alignment vertical="center"/>
      <protection locked="0"/>
    </xf>
    <xf numFmtId="0" fontId="16" fillId="2" borderId="1" xfId="0" applyFont="1" applyFill="1" applyBorder="1" applyAlignment="1">
      <alignment vertical="center" shrinkToFit="1"/>
    </xf>
    <xf numFmtId="176" fontId="16" fillId="2" borderId="1" xfId="0" applyNumberFormat="1" applyFont="1" applyFill="1" applyBorder="1" applyAlignment="1" applyProtection="1">
      <alignment horizontal="left" vertical="center" shrinkToFit="1"/>
      <protection locked="0"/>
    </xf>
    <xf numFmtId="177" fontId="16" fillId="2" borderId="1" xfId="0" applyNumberFormat="1" applyFont="1" applyFill="1" applyBorder="1" applyAlignment="1" applyProtection="1">
      <alignment horizontal="left" vertical="center" shrinkToFit="1"/>
      <protection locked="0"/>
    </xf>
    <xf numFmtId="0" fontId="16" fillId="2" borderId="1" xfId="0" applyFont="1" applyFill="1" applyBorder="1" applyAlignment="1">
      <alignment horizontal="left" vertical="center" shrinkToFit="1"/>
    </xf>
    <xf numFmtId="0" fontId="17" fillId="2" borderId="1" xfId="0" applyFont="1" applyFill="1" applyBorder="1" applyAlignment="1">
      <alignment vertical="center" shrinkToFit="1"/>
    </xf>
    <xf numFmtId="10" fontId="6" fillId="2" borderId="1" xfId="0" applyNumberFormat="1" applyFont="1" applyFill="1" applyBorder="1" applyAlignment="1" applyProtection="1">
      <alignment horizontal="right" vertical="center"/>
    </xf>
    <xf numFmtId="10" fontId="13" fillId="2" borderId="1" xfId="3" applyNumberFormat="1" applyFont="1" applyFill="1" applyBorder="1">
      <alignment vertical="center"/>
    </xf>
    <xf numFmtId="1" fontId="14" fillId="2" borderId="1" xfId="0" applyNumberFormat="1" applyFont="1" applyFill="1" applyBorder="1" applyAlignment="1">
      <alignment vertical="center"/>
    </xf>
    <xf numFmtId="3" fontId="18" fillId="2" borderId="1" xfId="0" applyNumberFormat="1" applyFont="1" applyFill="1" applyBorder="1" applyAlignment="1" applyProtection="1">
      <alignment horizontal="right" vertical="center"/>
    </xf>
    <xf numFmtId="0" fontId="14" fillId="2" borderId="1" xfId="0" applyFont="1" applyFill="1" applyBorder="1" applyAlignment="1" applyProtection="1">
      <alignment vertical="center"/>
      <protection locked="0"/>
    </xf>
    <xf numFmtId="0" fontId="10" fillId="2" borderId="1" xfId="0" applyFont="1" applyFill="1" applyBorder="1" applyAlignment="1">
      <alignment vertical="center"/>
    </xf>
    <xf numFmtId="10" fontId="19" fillId="2" borderId="1" xfId="3" applyNumberFormat="1" applyFont="1" applyFill="1" applyBorder="1">
      <alignment vertical="center"/>
    </xf>
    <xf numFmtId="0" fontId="10" fillId="2" borderId="3" xfId="0" applyFont="1" applyFill="1" applyBorder="1" applyAlignment="1">
      <alignment horizontal="center" vertical="center" shrinkToFit="1"/>
    </xf>
    <xf numFmtId="0" fontId="3" fillId="2" borderId="0" xfId="2" applyFont="1" applyFill="1" applyBorder="1" applyAlignment="1" applyProtection="1">
      <alignment horizontal="center"/>
    </xf>
    <xf numFmtId="0" fontId="4" fillId="2" borderId="0" xfId="0" applyFont="1" applyFill="1" applyAlignment="1">
      <alignment horizontal="center" vertical="center"/>
    </xf>
  </cellXfs>
  <cellStyles count="4">
    <cellStyle name="常规" xfId="0" builtinId="0"/>
    <cellStyle name="常规 2" xfId="2"/>
    <cellStyle name="常规 7" xfId="1"/>
    <cellStyle name="常规 9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271"/>
  <sheetViews>
    <sheetView tabSelected="1" topLeftCell="A773" workbookViewId="0">
      <selection activeCell="M790" sqref="M790"/>
    </sheetView>
  </sheetViews>
  <sheetFormatPr defaultRowHeight="13.5"/>
  <cols>
    <col min="1" max="1" width="36.5" style="8" customWidth="1"/>
    <col min="2" max="3" width="12.625" style="2" customWidth="1"/>
    <col min="4" max="4" width="14.125" style="10" customWidth="1"/>
    <col min="5" max="5" width="12" style="10" customWidth="1"/>
    <col min="6" max="198" width="9" style="17"/>
    <col min="199" max="199" width="43.875" style="17" customWidth="1"/>
    <col min="200" max="203" width="8.5" style="17" customWidth="1"/>
    <col min="204" max="205" width="8" style="17" customWidth="1"/>
    <col min="206" max="454" width="9" style="17"/>
    <col min="455" max="455" width="43.875" style="17" customWidth="1"/>
    <col min="456" max="459" width="8.5" style="17" customWidth="1"/>
    <col min="460" max="461" width="8" style="17" customWidth="1"/>
    <col min="462" max="710" width="9" style="17"/>
    <col min="711" max="711" width="43.875" style="17" customWidth="1"/>
    <col min="712" max="715" width="8.5" style="17" customWidth="1"/>
    <col min="716" max="717" width="8" style="17" customWidth="1"/>
    <col min="718" max="966" width="9" style="17"/>
    <col min="967" max="967" width="43.875" style="17" customWidth="1"/>
    <col min="968" max="971" width="8.5" style="17" customWidth="1"/>
    <col min="972" max="973" width="8" style="17" customWidth="1"/>
    <col min="974" max="1222" width="9" style="17"/>
    <col min="1223" max="1223" width="43.875" style="17" customWidth="1"/>
    <col min="1224" max="1227" width="8.5" style="17" customWidth="1"/>
    <col min="1228" max="1229" width="8" style="17" customWidth="1"/>
    <col min="1230" max="1478" width="9" style="17"/>
    <col min="1479" max="1479" width="43.875" style="17" customWidth="1"/>
    <col min="1480" max="1483" width="8.5" style="17" customWidth="1"/>
    <col min="1484" max="1485" width="8" style="17" customWidth="1"/>
    <col min="1486" max="1734" width="9" style="17"/>
    <col min="1735" max="1735" width="43.875" style="17" customWidth="1"/>
    <col min="1736" max="1739" width="8.5" style="17" customWidth="1"/>
    <col min="1740" max="1741" width="8" style="17" customWidth="1"/>
    <col min="1742" max="1990" width="9" style="17"/>
    <col min="1991" max="1991" width="43.875" style="17" customWidth="1"/>
    <col min="1992" max="1995" width="8.5" style="17" customWidth="1"/>
    <col min="1996" max="1997" width="8" style="17" customWidth="1"/>
    <col min="1998" max="2246" width="9" style="17"/>
    <col min="2247" max="2247" width="43.875" style="17" customWidth="1"/>
    <col min="2248" max="2251" width="8.5" style="17" customWidth="1"/>
    <col min="2252" max="2253" width="8" style="17" customWidth="1"/>
    <col min="2254" max="2502" width="9" style="17"/>
    <col min="2503" max="2503" width="43.875" style="17" customWidth="1"/>
    <col min="2504" max="2507" width="8.5" style="17" customWidth="1"/>
    <col min="2508" max="2509" width="8" style="17" customWidth="1"/>
    <col min="2510" max="2758" width="9" style="17"/>
    <col min="2759" max="2759" width="43.875" style="17" customWidth="1"/>
    <col min="2760" max="2763" width="8.5" style="17" customWidth="1"/>
    <col min="2764" max="2765" width="8" style="17" customWidth="1"/>
    <col min="2766" max="3014" width="9" style="17"/>
    <col min="3015" max="3015" width="43.875" style="17" customWidth="1"/>
    <col min="3016" max="3019" width="8.5" style="17" customWidth="1"/>
    <col min="3020" max="3021" width="8" style="17" customWidth="1"/>
    <col min="3022" max="3270" width="9" style="17"/>
    <col min="3271" max="3271" width="43.875" style="17" customWidth="1"/>
    <col min="3272" max="3275" width="8.5" style="17" customWidth="1"/>
    <col min="3276" max="3277" width="8" style="17" customWidth="1"/>
    <col min="3278" max="3526" width="9" style="17"/>
    <col min="3527" max="3527" width="43.875" style="17" customWidth="1"/>
    <col min="3528" max="3531" width="8.5" style="17" customWidth="1"/>
    <col min="3532" max="3533" width="8" style="17" customWidth="1"/>
    <col min="3534" max="3782" width="9" style="17"/>
    <col min="3783" max="3783" width="43.875" style="17" customWidth="1"/>
    <col min="3784" max="3787" width="8.5" style="17" customWidth="1"/>
    <col min="3788" max="3789" width="8" style="17" customWidth="1"/>
    <col min="3790" max="4038" width="9" style="17"/>
    <col min="4039" max="4039" width="43.875" style="17" customWidth="1"/>
    <col min="4040" max="4043" width="8.5" style="17" customWidth="1"/>
    <col min="4044" max="4045" width="8" style="17" customWidth="1"/>
    <col min="4046" max="4294" width="9" style="17"/>
    <col min="4295" max="4295" width="43.875" style="17" customWidth="1"/>
    <col min="4296" max="4299" width="8.5" style="17" customWidth="1"/>
    <col min="4300" max="4301" width="8" style="17" customWidth="1"/>
    <col min="4302" max="4550" width="9" style="17"/>
    <col min="4551" max="4551" width="43.875" style="17" customWidth="1"/>
    <col min="4552" max="4555" width="8.5" style="17" customWidth="1"/>
    <col min="4556" max="4557" width="8" style="17" customWidth="1"/>
    <col min="4558" max="4806" width="9" style="17"/>
    <col min="4807" max="4807" width="43.875" style="17" customWidth="1"/>
    <col min="4808" max="4811" width="8.5" style="17" customWidth="1"/>
    <col min="4812" max="4813" width="8" style="17" customWidth="1"/>
    <col min="4814" max="5062" width="9" style="17"/>
    <col min="5063" max="5063" width="43.875" style="17" customWidth="1"/>
    <col min="5064" max="5067" width="8.5" style="17" customWidth="1"/>
    <col min="5068" max="5069" width="8" style="17" customWidth="1"/>
    <col min="5070" max="5318" width="9" style="17"/>
    <col min="5319" max="5319" width="43.875" style="17" customWidth="1"/>
    <col min="5320" max="5323" width="8.5" style="17" customWidth="1"/>
    <col min="5324" max="5325" width="8" style="17" customWidth="1"/>
    <col min="5326" max="5574" width="9" style="17"/>
    <col min="5575" max="5575" width="43.875" style="17" customWidth="1"/>
    <col min="5576" max="5579" width="8.5" style="17" customWidth="1"/>
    <col min="5580" max="5581" width="8" style="17" customWidth="1"/>
    <col min="5582" max="5830" width="9" style="17"/>
    <col min="5831" max="5831" width="43.875" style="17" customWidth="1"/>
    <col min="5832" max="5835" width="8.5" style="17" customWidth="1"/>
    <col min="5836" max="5837" width="8" style="17" customWidth="1"/>
    <col min="5838" max="6086" width="9" style="17"/>
    <col min="6087" max="6087" width="43.875" style="17" customWidth="1"/>
    <col min="6088" max="6091" width="8.5" style="17" customWidth="1"/>
    <col min="6092" max="6093" width="8" style="17" customWidth="1"/>
    <col min="6094" max="6342" width="9" style="17"/>
    <col min="6343" max="6343" width="43.875" style="17" customWidth="1"/>
    <col min="6344" max="6347" width="8.5" style="17" customWidth="1"/>
    <col min="6348" max="6349" width="8" style="17" customWidth="1"/>
    <col min="6350" max="6598" width="9" style="17"/>
    <col min="6599" max="6599" width="43.875" style="17" customWidth="1"/>
    <col min="6600" max="6603" width="8.5" style="17" customWidth="1"/>
    <col min="6604" max="6605" width="8" style="17" customWidth="1"/>
    <col min="6606" max="6854" width="9" style="17"/>
    <col min="6855" max="6855" width="43.875" style="17" customWidth="1"/>
    <col min="6856" max="6859" width="8.5" style="17" customWidth="1"/>
    <col min="6860" max="6861" width="8" style="17" customWidth="1"/>
    <col min="6862" max="7110" width="9" style="17"/>
    <col min="7111" max="7111" width="43.875" style="17" customWidth="1"/>
    <col min="7112" max="7115" width="8.5" style="17" customWidth="1"/>
    <col min="7116" max="7117" width="8" style="17" customWidth="1"/>
    <col min="7118" max="7366" width="9" style="17"/>
    <col min="7367" max="7367" width="43.875" style="17" customWidth="1"/>
    <col min="7368" max="7371" width="8.5" style="17" customWidth="1"/>
    <col min="7372" max="7373" width="8" style="17" customWidth="1"/>
    <col min="7374" max="7622" width="9" style="17"/>
    <col min="7623" max="7623" width="43.875" style="17" customWidth="1"/>
    <col min="7624" max="7627" width="8.5" style="17" customWidth="1"/>
    <col min="7628" max="7629" width="8" style="17" customWidth="1"/>
    <col min="7630" max="7878" width="9" style="17"/>
    <col min="7879" max="7879" width="43.875" style="17" customWidth="1"/>
    <col min="7880" max="7883" width="8.5" style="17" customWidth="1"/>
    <col min="7884" max="7885" width="8" style="17" customWidth="1"/>
    <col min="7886" max="8134" width="9" style="17"/>
    <col min="8135" max="8135" width="43.875" style="17" customWidth="1"/>
    <col min="8136" max="8139" width="8.5" style="17" customWidth="1"/>
    <col min="8140" max="8141" width="8" style="17" customWidth="1"/>
    <col min="8142" max="8390" width="9" style="17"/>
    <col min="8391" max="8391" width="43.875" style="17" customWidth="1"/>
    <col min="8392" max="8395" width="8.5" style="17" customWidth="1"/>
    <col min="8396" max="8397" width="8" style="17" customWidth="1"/>
    <col min="8398" max="8646" width="9" style="17"/>
    <col min="8647" max="8647" width="43.875" style="17" customWidth="1"/>
    <col min="8648" max="8651" width="8.5" style="17" customWidth="1"/>
    <col min="8652" max="8653" width="8" style="17" customWidth="1"/>
    <col min="8654" max="8902" width="9" style="17"/>
    <col min="8903" max="8903" width="43.875" style="17" customWidth="1"/>
    <col min="8904" max="8907" width="8.5" style="17" customWidth="1"/>
    <col min="8908" max="8909" width="8" style="17" customWidth="1"/>
    <col min="8910" max="9158" width="9" style="17"/>
    <col min="9159" max="9159" width="43.875" style="17" customWidth="1"/>
    <col min="9160" max="9163" width="8.5" style="17" customWidth="1"/>
    <col min="9164" max="9165" width="8" style="17" customWidth="1"/>
    <col min="9166" max="9414" width="9" style="17"/>
    <col min="9415" max="9415" width="43.875" style="17" customWidth="1"/>
    <col min="9416" max="9419" width="8.5" style="17" customWidth="1"/>
    <col min="9420" max="9421" width="8" style="17" customWidth="1"/>
    <col min="9422" max="9670" width="9" style="17"/>
    <col min="9671" max="9671" width="43.875" style="17" customWidth="1"/>
    <col min="9672" max="9675" width="8.5" style="17" customWidth="1"/>
    <col min="9676" max="9677" width="8" style="17" customWidth="1"/>
    <col min="9678" max="9926" width="9" style="17"/>
    <col min="9927" max="9927" width="43.875" style="17" customWidth="1"/>
    <col min="9928" max="9931" width="8.5" style="17" customWidth="1"/>
    <col min="9932" max="9933" width="8" style="17" customWidth="1"/>
    <col min="9934" max="10182" width="9" style="17"/>
    <col min="10183" max="10183" width="43.875" style="17" customWidth="1"/>
    <col min="10184" max="10187" width="8.5" style="17" customWidth="1"/>
    <col min="10188" max="10189" width="8" style="17" customWidth="1"/>
    <col min="10190" max="10438" width="9" style="17"/>
    <col min="10439" max="10439" width="43.875" style="17" customWidth="1"/>
    <col min="10440" max="10443" width="8.5" style="17" customWidth="1"/>
    <col min="10444" max="10445" width="8" style="17" customWidth="1"/>
    <col min="10446" max="10694" width="9" style="17"/>
    <col min="10695" max="10695" width="43.875" style="17" customWidth="1"/>
    <col min="10696" max="10699" width="8.5" style="17" customWidth="1"/>
    <col min="10700" max="10701" width="8" style="17" customWidth="1"/>
    <col min="10702" max="10950" width="9" style="17"/>
    <col min="10951" max="10951" width="43.875" style="17" customWidth="1"/>
    <col min="10952" max="10955" width="8.5" style="17" customWidth="1"/>
    <col min="10956" max="10957" width="8" style="17" customWidth="1"/>
    <col min="10958" max="11206" width="9" style="17"/>
    <col min="11207" max="11207" width="43.875" style="17" customWidth="1"/>
    <col min="11208" max="11211" width="8.5" style="17" customWidth="1"/>
    <col min="11212" max="11213" width="8" style="17" customWidth="1"/>
    <col min="11214" max="11462" width="9" style="17"/>
    <col min="11463" max="11463" width="43.875" style="17" customWidth="1"/>
    <col min="11464" max="11467" width="8.5" style="17" customWidth="1"/>
    <col min="11468" max="11469" width="8" style="17" customWidth="1"/>
    <col min="11470" max="11718" width="9" style="17"/>
    <col min="11719" max="11719" width="43.875" style="17" customWidth="1"/>
    <col min="11720" max="11723" width="8.5" style="17" customWidth="1"/>
    <col min="11724" max="11725" width="8" style="17" customWidth="1"/>
    <col min="11726" max="11974" width="9" style="17"/>
    <col min="11975" max="11975" width="43.875" style="17" customWidth="1"/>
    <col min="11976" max="11979" width="8.5" style="17" customWidth="1"/>
    <col min="11980" max="11981" width="8" style="17" customWidth="1"/>
    <col min="11982" max="12230" width="9" style="17"/>
    <col min="12231" max="12231" width="43.875" style="17" customWidth="1"/>
    <col min="12232" max="12235" width="8.5" style="17" customWidth="1"/>
    <col min="12236" max="12237" width="8" style="17" customWidth="1"/>
    <col min="12238" max="12486" width="9" style="17"/>
    <col min="12487" max="12487" width="43.875" style="17" customWidth="1"/>
    <col min="12488" max="12491" width="8.5" style="17" customWidth="1"/>
    <col min="12492" max="12493" width="8" style="17" customWidth="1"/>
    <col min="12494" max="12742" width="9" style="17"/>
    <col min="12743" max="12743" width="43.875" style="17" customWidth="1"/>
    <col min="12744" max="12747" width="8.5" style="17" customWidth="1"/>
    <col min="12748" max="12749" width="8" style="17" customWidth="1"/>
    <col min="12750" max="12998" width="9" style="17"/>
    <col min="12999" max="12999" width="43.875" style="17" customWidth="1"/>
    <col min="13000" max="13003" width="8.5" style="17" customWidth="1"/>
    <col min="13004" max="13005" width="8" style="17" customWidth="1"/>
    <col min="13006" max="13254" width="9" style="17"/>
    <col min="13255" max="13255" width="43.875" style="17" customWidth="1"/>
    <col min="13256" max="13259" width="8.5" style="17" customWidth="1"/>
    <col min="13260" max="13261" width="8" style="17" customWidth="1"/>
    <col min="13262" max="13510" width="9" style="17"/>
    <col min="13511" max="13511" width="43.875" style="17" customWidth="1"/>
    <col min="13512" max="13515" width="8.5" style="17" customWidth="1"/>
    <col min="13516" max="13517" width="8" style="17" customWidth="1"/>
    <col min="13518" max="13766" width="9" style="17"/>
    <col min="13767" max="13767" width="43.875" style="17" customWidth="1"/>
    <col min="13768" max="13771" width="8.5" style="17" customWidth="1"/>
    <col min="13772" max="13773" width="8" style="17" customWidth="1"/>
    <col min="13774" max="14022" width="9" style="17"/>
    <col min="14023" max="14023" width="43.875" style="17" customWidth="1"/>
    <col min="14024" max="14027" width="8.5" style="17" customWidth="1"/>
    <col min="14028" max="14029" width="8" style="17" customWidth="1"/>
    <col min="14030" max="14278" width="9" style="17"/>
    <col min="14279" max="14279" width="43.875" style="17" customWidth="1"/>
    <col min="14280" max="14283" width="8.5" style="17" customWidth="1"/>
    <col min="14284" max="14285" width="8" style="17" customWidth="1"/>
    <col min="14286" max="14534" width="9" style="17"/>
    <col min="14535" max="14535" width="43.875" style="17" customWidth="1"/>
    <col min="14536" max="14539" width="8.5" style="17" customWidth="1"/>
    <col min="14540" max="14541" width="8" style="17" customWidth="1"/>
    <col min="14542" max="14790" width="9" style="17"/>
    <col min="14791" max="14791" width="43.875" style="17" customWidth="1"/>
    <col min="14792" max="14795" width="8.5" style="17" customWidth="1"/>
    <col min="14796" max="14797" width="8" style="17" customWidth="1"/>
    <col min="14798" max="15046" width="9" style="17"/>
    <col min="15047" max="15047" width="43.875" style="17" customWidth="1"/>
    <col min="15048" max="15051" width="8.5" style="17" customWidth="1"/>
    <col min="15052" max="15053" width="8" style="17" customWidth="1"/>
    <col min="15054" max="15302" width="9" style="17"/>
    <col min="15303" max="15303" width="43.875" style="17" customWidth="1"/>
    <col min="15304" max="15307" width="8.5" style="17" customWidth="1"/>
    <col min="15308" max="15309" width="8" style="17" customWidth="1"/>
    <col min="15310" max="15558" width="9" style="17"/>
    <col min="15559" max="15559" width="43.875" style="17" customWidth="1"/>
    <col min="15560" max="15563" width="8.5" style="17" customWidth="1"/>
    <col min="15564" max="15565" width="8" style="17" customWidth="1"/>
    <col min="15566" max="15814" width="9" style="17"/>
    <col min="15815" max="15815" width="43.875" style="17" customWidth="1"/>
    <col min="15816" max="15819" width="8.5" style="17" customWidth="1"/>
    <col min="15820" max="15821" width="8" style="17" customWidth="1"/>
    <col min="15822" max="16070" width="9" style="17"/>
    <col min="16071" max="16071" width="43.875" style="17" customWidth="1"/>
    <col min="16072" max="16075" width="8.5" style="17" customWidth="1"/>
    <col min="16076" max="16077" width="8" style="17" customWidth="1"/>
    <col min="16078" max="16384" width="9" style="17"/>
  </cols>
  <sheetData>
    <row r="1" spans="1:5" s="11" customFormat="1">
      <c r="A1" s="1"/>
      <c r="B1" s="2"/>
      <c r="C1" s="2"/>
      <c r="D1" s="10"/>
      <c r="E1" s="10"/>
    </row>
    <row r="2" spans="1:5" s="9" customFormat="1" ht="22.5">
      <c r="A2" s="40" t="s">
        <v>962</v>
      </c>
      <c r="B2" s="40"/>
      <c r="C2" s="40"/>
      <c r="D2" s="40"/>
      <c r="E2" s="40"/>
    </row>
    <row r="3" spans="1:5" s="9" customFormat="1" ht="15.75" thickBot="1">
      <c r="A3" s="3"/>
      <c r="B3" s="4"/>
      <c r="C3" s="4"/>
      <c r="D3" s="12"/>
      <c r="E3" s="13" t="s">
        <v>2</v>
      </c>
    </row>
    <row r="4" spans="1:5" s="39" customFormat="1" ht="27">
      <c r="A4" s="38" t="s">
        <v>3</v>
      </c>
      <c r="B4" s="5" t="s">
        <v>0</v>
      </c>
      <c r="C4" s="6" t="s">
        <v>1</v>
      </c>
      <c r="D4" s="14" t="s">
        <v>4</v>
      </c>
      <c r="E4" s="15" t="s">
        <v>960</v>
      </c>
    </row>
    <row r="5" spans="1:5" s="9" customFormat="1" ht="15">
      <c r="A5" s="7" t="s">
        <v>5</v>
      </c>
      <c r="B5" s="18">
        <v>168320</v>
      </c>
      <c r="C5" s="18">
        <v>280309</v>
      </c>
      <c r="D5" s="31">
        <f>C5/B5</f>
        <v>1.6653338878326995</v>
      </c>
      <c r="E5" s="32">
        <v>0.97408319925495279</v>
      </c>
    </row>
    <row r="6" spans="1:5" s="9" customFormat="1" ht="13.5" customHeight="1">
      <c r="A6" s="26" t="s">
        <v>30</v>
      </c>
      <c r="B6" s="33">
        <f t="shared" ref="B6" si="0">B7+B19+B28+B39+B50+B61+B72+B80+B89+B102+B111+B122+B134+B141+B149+B155+B162+B169+B176+B183+B190+B198+B204+B210+B217+B232</f>
        <v>22072</v>
      </c>
      <c r="C6" s="19">
        <v>24053</v>
      </c>
      <c r="D6" s="31">
        <v>1.2393225721090235</v>
      </c>
      <c r="E6" s="32">
        <v>1.0271597557330145</v>
      </c>
    </row>
    <row r="7" spans="1:5" s="9" customFormat="1" ht="13.5" customHeight="1">
      <c r="A7" s="27" t="s">
        <v>31</v>
      </c>
      <c r="B7" s="20">
        <f t="shared" ref="B7" si="1">SUM(B8:B18)</f>
        <v>569</v>
      </c>
      <c r="C7" s="19">
        <v>583</v>
      </c>
      <c r="D7" s="31">
        <v>1.3202764976958525</v>
      </c>
      <c r="E7" s="32">
        <v>1.0174520069808028</v>
      </c>
    </row>
    <row r="8" spans="1:5" s="9" customFormat="1" ht="13.5" customHeight="1">
      <c r="A8" s="27" t="s">
        <v>32</v>
      </c>
      <c r="B8" s="20">
        <v>569</v>
      </c>
      <c r="C8" s="19">
        <v>583</v>
      </c>
      <c r="D8" s="31">
        <v>1.3202764976958525</v>
      </c>
      <c r="E8" s="32">
        <v>1.0174520069808028</v>
      </c>
    </row>
    <row r="9" spans="1:5" s="9" customFormat="1" ht="13.5" customHeight="1">
      <c r="A9" s="27" t="s">
        <v>33</v>
      </c>
      <c r="B9" s="20"/>
      <c r="C9" s="21">
        <v>0</v>
      </c>
      <c r="D9" s="31"/>
      <c r="E9" s="32"/>
    </row>
    <row r="10" spans="1:5" s="9" customFormat="1" ht="13.5" customHeight="1">
      <c r="A10" s="28" t="s">
        <v>34</v>
      </c>
      <c r="B10" s="20"/>
      <c r="C10" s="19">
        <v>0</v>
      </c>
      <c r="D10" s="31"/>
      <c r="E10" s="32"/>
    </row>
    <row r="11" spans="1:5" s="9" customFormat="1" ht="13.5" customHeight="1">
      <c r="A11" s="28" t="s">
        <v>35</v>
      </c>
      <c r="B11" s="20"/>
      <c r="C11" s="22">
        <v>0</v>
      </c>
      <c r="D11" s="31"/>
      <c r="E11" s="32"/>
    </row>
    <row r="12" spans="1:5" s="9" customFormat="1" ht="13.5" customHeight="1">
      <c r="A12" s="28" t="s">
        <v>36</v>
      </c>
      <c r="B12" s="20"/>
      <c r="C12" s="19">
        <v>0</v>
      </c>
      <c r="D12" s="31"/>
      <c r="E12" s="32"/>
    </row>
    <row r="13" spans="1:5" s="9" customFormat="1" ht="13.5" customHeight="1">
      <c r="A13" s="26" t="s">
        <v>37</v>
      </c>
      <c r="B13" s="20"/>
      <c r="C13" s="19">
        <v>0</v>
      </c>
      <c r="D13" s="31"/>
      <c r="E13" s="32"/>
    </row>
    <row r="14" spans="1:5" s="9" customFormat="1" ht="13.5" customHeight="1">
      <c r="A14" s="26" t="s">
        <v>38</v>
      </c>
      <c r="B14" s="20"/>
      <c r="C14" s="19">
        <v>0</v>
      </c>
      <c r="D14" s="31"/>
      <c r="E14" s="32"/>
    </row>
    <row r="15" spans="1:5" s="9" customFormat="1" ht="13.5" customHeight="1">
      <c r="A15" s="26" t="s">
        <v>39</v>
      </c>
      <c r="B15" s="20"/>
      <c r="C15" s="19">
        <v>0</v>
      </c>
      <c r="D15" s="31"/>
      <c r="E15" s="32"/>
    </row>
    <row r="16" spans="1:5" s="9" customFormat="1" ht="13.5" customHeight="1">
      <c r="A16" s="26" t="s">
        <v>40</v>
      </c>
      <c r="B16" s="20"/>
      <c r="C16" s="19">
        <v>0</v>
      </c>
      <c r="D16" s="31"/>
      <c r="E16" s="32"/>
    </row>
    <row r="17" spans="1:5" s="9" customFormat="1" ht="13.5" customHeight="1">
      <c r="A17" s="26" t="s">
        <v>41</v>
      </c>
      <c r="B17" s="20"/>
      <c r="C17" s="19">
        <v>0</v>
      </c>
      <c r="D17" s="31"/>
      <c r="E17" s="32"/>
    </row>
    <row r="18" spans="1:5" s="9" customFormat="1" ht="13.5" customHeight="1">
      <c r="A18" s="26" t="s">
        <v>42</v>
      </c>
      <c r="B18" s="20"/>
      <c r="C18" s="19">
        <v>0</v>
      </c>
      <c r="D18" s="31"/>
      <c r="E18" s="32"/>
    </row>
    <row r="19" spans="1:5" s="9" customFormat="1" ht="13.5" customHeight="1">
      <c r="A19" s="27" t="s">
        <v>43</v>
      </c>
      <c r="B19" s="20">
        <f t="shared" ref="B19" si="2">SUM(B20:B27)</f>
        <v>450</v>
      </c>
      <c r="C19" s="34">
        <f>SUM(C20:C27)</f>
        <v>464</v>
      </c>
      <c r="D19" s="31">
        <v>1.1971830985915493</v>
      </c>
      <c r="E19" s="32">
        <v>1.091764705882353</v>
      </c>
    </row>
    <row r="20" spans="1:5" s="9" customFormat="1" ht="13.5" customHeight="1">
      <c r="A20" s="27" t="s">
        <v>32</v>
      </c>
      <c r="B20" s="20">
        <v>450</v>
      </c>
      <c r="C20" s="34">
        <v>464</v>
      </c>
      <c r="D20" s="31">
        <v>1.1971830985915493</v>
      </c>
      <c r="E20" s="32">
        <v>1.091764705882353</v>
      </c>
    </row>
    <row r="21" spans="1:5" s="9" customFormat="1" ht="13.5" customHeight="1">
      <c r="A21" s="27" t="s">
        <v>33</v>
      </c>
      <c r="B21" s="20"/>
      <c r="C21" s="19">
        <v>0</v>
      </c>
      <c r="D21" s="31"/>
      <c r="E21" s="32"/>
    </row>
    <row r="22" spans="1:5" s="9" customFormat="1" ht="13.5" customHeight="1">
      <c r="A22" s="28" t="s">
        <v>34</v>
      </c>
      <c r="B22" s="20"/>
      <c r="C22" s="19">
        <v>0</v>
      </c>
      <c r="D22" s="31"/>
      <c r="E22" s="32"/>
    </row>
    <row r="23" spans="1:5" s="9" customFormat="1" ht="13.5" customHeight="1">
      <c r="A23" s="28" t="s">
        <v>44</v>
      </c>
      <c r="B23" s="20"/>
      <c r="C23" s="19">
        <v>0</v>
      </c>
      <c r="D23" s="31"/>
      <c r="E23" s="32"/>
    </row>
    <row r="24" spans="1:5" s="9" customFormat="1" ht="13.5" customHeight="1">
      <c r="A24" s="28" t="s">
        <v>45</v>
      </c>
      <c r="B24" s="20"/>
      <c r="C24" s="19">
        <v>0</v>
      </c>
      <c r="D24" s="31"/>
      <c r="E24" s="32"/>
    </row>
    <row r="25" spans="1:5" s="9" customFormat="1" ht="13.5" customHeight="1">
      <c r="A25" s="28" t="s">
        <v>46</v>
      </c>
      <c r="B25" s="20"/>
      <c r="C25" s="19">
        <v>0</v>
      </c>
      <c r="D25" s="31"/>
      <c r="E25" s="32"/>
    </row>
    <row r="26" spans="1:5" s="9" customFormat="1" ht="13.5" customHeight="1">
      <c r="A26" s="28" t="s">
        <v>41</v>
      </c>
      <c r="B26" s="20"/>
      <c r="C26" s="19">
        <v>0</v>
      </c>
      <c r="D26" s="31"/>
      <c r="E26" s="32"/>
    </row>
    <row r="27" spans="1:5" s="9" customFormat="1" ht="13.5" customHeight="1">
      <c r="A27" s="28" t="s">
        <v>47</v>
      </c>
      <c r="B27" s="20"/>
      <c r="C27" s="19">
        <v>0</v>
      </c>
      <c r="D27" s="31"/>
      <c r="E27" s="32"/>
    </row>
    <row r="28" spans="1:5" s="9" customFormat="1" ht="13.5" customHeight="1">
      <c r="A28" s="27" t="s">
        <v>48</v>
      </c>
      <c r="B28" s="20">
        <v>11227</v>
      </c>
      <c r="C28" s="34">
        <f>SUM(C29:C38)</f>
        <v>11602</v>
      </c>
      <c r="D28" s="31">
        <v>1.1673851921274601</v>
      </c>
      <c r="E28" s="32">
        <v>0.93143866409762366</v>
      </c>
    </row>
    <row r="29" spans="1:5" s="9" customFormat="1" ht="13.5" customHeight="1">
      <c r="A29" s="27" t="s">
        <v>32</v>
      </c>
      <c r="B29" s="20">
        <v>9932</v>
      </c>
      <c r="C29" s="34">
        <v>10280</v>
      </c>
      <c r="D29" s="31">
        <v>1.1677824267782426</v>
      </c>
      <c r="E29" s="32">
        <v>0.920816911501254</v>
      </c>
    </row>
    <row r="30" spans="1:5" s="9" customFormat="1" ht="13.5" customHeight="1">
      <c r="A30" s="27" t="s">
        <v>33</v>
      </c>
      <c r="B30" s="20"/>
      <c r="C30" s="34">
        <v>3</v>
      </c>
      <c r="D30" s="31"/>
      <c r="E30" s="32"/>
    </row>
    <row r="31" spans="1:5" s="9" customFormat="1" ht="13.5" customHeight="1">
      <c r="A31" s="28" t="s">
        <v>34</v>
      </c>
      <c r="B31" s="20"/>
      <c r="C31" s="19">
        <v>0</v>
      </c>
      <c r="D31" s="31"/>
      <c r="E31" s="32"/>
    </row>
    <row r="32" spans="1:5" s="9" customFormat="1" ht="13.5" customHeight="1">
      <c r="A32" s="28" t="s">
        <v>49</v>
      </c>
      <c r="B32" s="20"/>
      <c r="C32" s="19">
        <v>0</v>
      </c>
      <c r="D32" s="31"/>
      <c r="E32" s="32"/>
    </row>
    <row r="33" spans="1:5" s="9" customFormat="1" ht="13.5" customHeight="1">
      <c r="A33" s="28" t="s">
        <v>50</v>
      </c>
      <c r="B33" s="20"/>
      <c r="C33" s="19">
        <v>0</v>
      </c>
      <c r="D33" s="31"/>
      <c r="E33" s="32"/>
    </row>
    <row r="34" spans="1:5" s="9" customFormat="1" ht="13.5" customHeight="1">
      <c r="A34" s="27" t="s">
        <v>51</v>
      </c>
      <c r="B34" s="20"/>
      <c r="C34" s="19">
        <v>0</v>
      </c>
      <c r="D34" s="31"/>
      <c r="E34" s="32"/>
    </row>
    <row r="35" spans="1:5" s="9" customFormat="1" ht="13.5" customHeight="1">
      <c r="A35" s="27" t="s">
        <v>52</v>
      </c>
      <c r="B35" s="20">
        <v>261</v>
      </c>
      <c r="C35" s="19">
        <v>264</v>
      </c>
      <c r="D35" s="31">
        <v>1.2697674418604652</v>
      </c>
      <c r="E35" s="32">
        <v>0.96703296703296704</v>
      </c>
    </row>
    <row r="36" spans="1:5" s="9" customFormat="1" ht="13.5" customHeight="1">
      <c r="A36" s="28" t="s">
        <v>53</v>
      </c>
      <c r="B36" s="20"/>
      <c r="C36" s="19">
        <v>0</v>
      </c>
      <c r="D36" s="31"/>
      <c r="E36" s="32"/>
    </row>
    <row r="37" spans="1:5" s="9" customFormat="1" ht="13.5" customHeight="1">
      <c r="A37" s="28" t="s">
        <v>41</v>
      </c>
      <c r="B37" s="20"/>
      <c r="C37" s="19">
        <v>0</v>
      </c>
      <c r="D37" s="31"/>
      <c r="E37" s="32"/>
    </row>
    <row r="38" spans="1:5" s="9" customFormat="1" ht="13.5" customHeight="1">
      <c r="A38" s="28" t="s">
        <v>54</v>
      </c>
      <c r="B38" s="20">
        <v>1034</v>
      </c>
      <c r="C38" s="19">
        <v>1055</v>
      </c>
      <c r="D38" s="31">
        <v>1.1385474860335196</v>
      </c>
      <c r="E38" s="32">
        <v>1.0353287536800786</v>
      </c>
    </row>
    <row r="39" spans="1:5" s="9" customFormat="1" ht="13.5" customHeight="1">
      <c r="A39" s="27" t="s">
        <v>55</v>
      </c>
      <c r="B39" s="20">
        <f t="shared" ref="B39" si="3">SUM(B40:B49)</f>
        <v>1905</v>
      </c>
      <c r="C39" s="34">
        <f>SUM(C40:C49)</f>
        <v>1949</v>
      </c>
      <c r="D39" s="31">
        <v>2.1727748691099475</v>
      </c>
      <c r="E39" s="32">
        <v>1.5654618473895583</v>
      </c>
    </row>
    <row r="40" spans="1:5" s="9" customFormat="1" ht="13.5" customHeight="1">
      <c r="A40" s="27" t="s">
        <v>32</v>
      </c>
      <c r="B40" s="20">
        <v>535</v>
      </c>
      <c r="C40" s="34">
        <v>536</v>
      </c>
      <c r="D40" s="31">
        <v>1.3280977312390925</v>
      </c>
      <c r="E40" s="32">
        <v>0.70433639947437587</v>
      </c>
    </row>
    <row r="41" spans="1:5" s="9" customFormat="1" ht="13.5" customHeight="1">
      <c r="A41" s="27" t="s">
        <v>33</v>
      </c>
      <c r="B41" s="20"/>
      <c r="C41" s="19">
        <v>0</v>
      </c>
      <c r="D41" s="31"/>
      <c r="E41" s="32"/>
    </row>
    <row r="42" spans="1:5" s="9" customFormat="1" ht="13.5" customHeight="1">
      <c r="A42" s="28" t="s">
        <v>34</v>
      </c>
      <c r="B42" s="20"/>
      <c r="C42" s="19">
        <v>0</v>
      </c>
      <c r="D42" s="31"/>
      <c r="E42" s="32"/>
    </row>
    <row r="43" spans="1:5" s="9" customFormat="1" ht="13.5" customHeight="1">
      <c r="A43" s="28" t="s">
        <v>56</v>
      </c>
      <c r="B43" s="20"/>
      <c r="C43" s="19">
        <v>0</v>
      </c>
      <c r="D43" s="31"/>
      <c r="E43" s="32"/>
    </row>
    <row r="44" spans="1:5" s="9" customFormat="1" ht="13.5" customHeight="1">
      <c r="A44" s="28" t="s">
        <v>57</v>
      </c>
      <c r="B44" s="20"/>
      <c r="C44" s="19">
        <v>0</v>
      </c>
      <c r="D44" s="31"/>
      <c r="E44" s="32"/>
    </row>
    <row r="45" spans="1:5" s="9" customFormat="1" ht="13.5" customHeight="1">
      <c r="A45" s="27" t="s">
        <v>58</v>
      </c>
      <c r="B45" s="20"/>
      <c r="C45" s="19">
        <v>0</v>
      </c>
      <c r="D45" s="31"/>
      <c r="E45" s="32"/>
    </row>
    <row r="46" spans="1:5" s="9" customFormat="1" ht="13.5" customHeight="1">
      <c r="A46" s="27" t="s">
        <v>59</v>
      </c>
      <c r="B46" s="20"/>
      <c r="C46" s="19">
        <v>0</v>
      </c>
      <c r="D46" s="31"/>
      <c r="E46" s="32"/>
    </row>
    <row r="47" spans="1:5" s="9" customFormat="1" ht="13.5" customHeight="1">
      <c r="A47" s="27" t="s">
        <v>60</v>
      </c>
      <c r="B47" s="20"/>
      <c r="C47" s="19">
        <v>2</v>
      </c>
      <c r="D47" s="31"/>
      <c r="E47" s="32">
        <v>2</v>
      </c>
    </row>
    <row r="48" spans="1:5" s="9" customFormat="1" ht="13.5" customHeight="1">
      <c r="A48" s="27" t="s">
        <v>41</v>
      </c>
      <c r="B48" s="20"/>
      <c r="C48" s="19">
        <v>0</v>
      </c>
      <c r="D48" s="31"/>
      <c r="E48" s="32"/>
    </row>
    <row r="49" spans="1:5" s="9" customFormat="1" ht="13.5" customHeight="1">
      <c r="A49" s="28" t="s">
        <v>61</v>
      </c>
      <c r="B49" s="20">
        <v>1370</v>
      </c>
      <c r="C49" s="34">
        <v>1411</v>
      </c>
      <c r="D49" s="31"/>
      <c r="E49" s="32">
        <v>2.9213250517598346</v>
      </c>
    </row>
    <row r="50" spans="1:5" s="9" customFormat="1" ht="13.5" customHeight="1">
      <c r="A50" s="28" t="s">
        <v>62</v>
      </c>
      <c r="B50" s="20">
        <f t="shared" ref="B50" si="4">SUM(B51:B60)</f>
        <v>285</v>
      </c>
      <c r="C50" s="34">
        <f>SUM(C51:C60)</f>
        <v>303</v>
      </c>
      <c r="D50" s="31">
        <v>1.2370689655172413</v>
      </c>
      <c r="E50" s="32">
        <v>1.0557491289198606</v>
      </c>
    </row>
    <row r="51" spans="1:5" s="9" customFormat="1" ht="13.5" customHeight="1">
      <c r="A51" s="28" t="s">
        <v>32</v>
      </c>
      <c r="B51" s="20">
        <v>285</v>
      </c>
      <c r="C51" s="34">
        <v>303</v>
      </c>
      <c r="D51" s="31">
        <v>1.1541850220264318</v>
      </c>
      <c r="E51" s="32">
        <v>1.1564885496183206</v>
      </c>
    </row>
    <row r="52" spans="1:5" s="9" customFormat="1" ht="13.5" customHeight="1">
      <c r="A52" s="26" t="s">
        <v>33</v>
      </c>
      <c r="B52" s="20"/>
      <c r="C52" s="19">
        <v>0</v>
      </c>
      <c r="D52" s="31"/>
      <c r="E52" s="32"/>
    </row>
    <row r="53" spans="1:5" s="9" customFormat="1" ht="13.5" customHeight="1">
      <c r="A53" s="27" t="s">
        <v>34</v>
      </c>
      <c r="B53" s="20"/>
      <c r="C53" s="19">
        <v>0</v>
      </c>
      <c r="D53" s="31"/>
      <c r="E53" s="32"/>
    </row>
    <row r="54" spans="1:5" s="9" customFormat="1" ht="13.5" customHeight="1">
      <c r="A54" s="27" t="s">
        <v>63</v>
      </c>
      <c r="B54" s="20"/>
      <c r="C54" s="19">
        <v>0</v>
      </c>
      <c r="D54" s="31"/>
      <c r="E54" s="32"/>
    </row>
    <row r="55" spans="1:5" s="9" customFormat="1" ht="13.5" customHeight="1">
      <c r="A55" s="27" t="s">
        <v>64</v>
      </c>
      <c r="B55" s="20">
        <v>0</v>
      </c>
      <c r="C55" s="19">
        <v>0</v>
      </c>
      <c r="D55" s="31">
        <v>5</v>
      </c>
      <c r="E55" s="32">
        <v>0</v>
      </c>
    </row>
    <row r="56" spans="1:5" s="9" customFormat="1" ht="13.5" customHeight="1">
      <c r="A56" s="28" t="s">
        <v>65</v>
      </c>
      <c r="B56" s="20"/>
      <c r="C56" s="19">
        <v>0</v>
      </c>
      <c r="D56" s="31"/>
      <c r="E56" s="32"/>
    </row>
    <row r="57" spans="1:5" s="9" customFormat="1" ht="13.5" customHeight="1">
      <c r="A57" s="28" t="s">
        <v>66</v>
      </c>
      <c r="B57" s="20"/>
      <c r="C57" s="19">
        <v>0</v>
      </c>
      <c r="D57" s="31"/>
      <c r="E57" s="32"/>
    </row>
    <row r="58" spans="1:5" s="9" customFormat="1" ht="13.5" customHeight="1">
      <c r="A58" s="28" t="s">
        <v>67</v>
      </c>
      <c r="B58" s="20"/>
      <c r="C58" s="19">
        <v>0</v>
      </c>
      <c r="D58" s="31"/>
      <c r="E58" s="32"/>
    </row>
    <row r="59" spans="1:5" s="9" customFormat="1" ht="13.5" customHeight="1">
      <c r="A59" s="27" t="s">
        <v>41</v>
      </c>
      <c r="B59" s="20"/>
      <c r="C59" s="19">
        <v>0</v>
      </c>
      <c r="D59" s="31"/>
      <c r="E59" s="32"/>
    </row>
    <row r="60" spans="1:5" s="9" customFormat="1" ht="13.5" customHeight="1">
      <c r="A60" s="28" t="s">
        <v>68</v>
      </c>
      <c r="B60" s="20"/>
      <c r="C60" s="19">
        <v>0</v>
      </c>
      <c r="D60" s="31"/>
      <c r="E60" s="32"/>
    </row>
    <row r="61" spans="1:5" s="9" customFormat="1" ht="13.5" customHeight="1">
      <c r="A61" s="27" t="s">
        <v>69</v>
      </c>
      <c r="B61" s="20">
        <f t="shared" ref="B61" si="5">SUM(B62:B71)</f>
        <v>1545</v>
      </c>
      <c r="C61" s="34">
        <f>SUM(C62:C71)</f>
        <v>1846</v>
      </c>
      <c r="D61" s="31">
        <v>1.1463620981387479</v>
      </c>
      <c r="E61" s="32">
        <v>1.3623616236162361</v>
      </c>
    </row>
    <row r="62" spans="1:5" s="9" customFormat="1" ht="13.5" customHeight="1">
      <c r="A62" s="28" t="s">
        <v>32</v>
      </c>
      <c r="B62" s="20">
        <v>1050</v>
      </c>
      <c r="C62" s="34">
        <v>1113</v>
      </c>
      <c r="D62" s="31">
        <v>1.1599587203302373</v>
      </c>
      <c r="E62" s="32">
        <v>0.99021352313167255</v>
      </c>
    </row>
    <row r="63" spans="1:5" s="9" customFormat="1" ht="13.5" customHeight="1">
      <c r="A63" s="26" t="s">
        <v>33</v>
      </c>
      <c r="B63" s="20"/>
      <c r="C63" s="19">
        <v>0</v>
      </c>
      <c r="D63" s="31"/>
      <c r="E63" s="32"/>
    </row>
    <row r="64" spans="1:5" s="9" customFormat="1" ht="13.5" customHeight="1">
      <c r="A64" s="26" t="s">
        <v>34</v>
      </c>
      <c r="B64" s="20"/>
      <c r="C64" s="19">
        <v>0</v>
      </c>
      <c r="D64" s="31"/>
      <c r="E64" s="32"/>
    </row>
    <row r="65" spans="1:5" s="9" customFormat="1" ht="13.5" customHeight="1">
      <c r="A65" s="26" t="s">
        <v>70</v>
      </c>
      <c r="B65" s="20"/>
      <c r="C65" s="19">
        <v>0</v>
      </c>
      <c r="D65" s="31"/>
      <c r="E65" s="32"/>
    </row>
    <row r="66" spans="1:5" s="9" customFormat="1" ht="13.5" customHeight="1">
      <c r="A66" s="26" t="s">
        <v>71</v>
      </c>
      <c r="B66" s="20">
        <v>15</v>
      </c>
      <c r="C66" s="19">
        <v>20</v>
      </c>
      <c r="D66" s="31">
        <v>1</v>
      </c>
      <c r="E66" s="32">
        <v>1.3333333333333333</v>
      </c>
    </row>
    <row r="67" spans="1:5" s="9" customFormat="1" ht="13.5" customHeight="1">
      <c r="A67" s="26" t="s">
        <v>72</v>
      </c>
      <c r="B67" s="20"/>
      <c r="C67" s="19">
        <v>0</v>
      </c>
      <c r="D67" s="31"/>
      <c r="E67" s="32"/>
    </row>
    <row r="68" spans="1:5" s="9" customFormat="1" ht="13.5" customHeight="1">
      <c r="A68" s="27" t="s">
        <v>73</v>
      </c>
      <c r="B68" s="20"/>
      <c r="C68" s="19">
        <v>0</v>
      </c>
      <c r="D68" s="31"/>
      <c r="E68" s="32"/>
    </row>
    <row r="69" spans="1:5" s="9" customFormat="1" ht="13.5" customHeight="1">
      <c r="A69" s="28" t="s">
        <v>74</v>
      </c>
      <c r="B69" s="20"/>
      <c r="C69" s="19">
        <v>0</v>
      </c>
      <c r="D69" s="31"/>
      <c r="E69" s="32"/>
    </row>
    <row r="70" spans="1:5" s="9" customFormat="1" ht="13.5" customHeight="1">
      <c r="A70" s="28" t="s">
        <v>41</v>
      </c>
      <c r="B70" s="20"/>
      <c r="C70" s="19">
        <v>0</v>
      </c>
      <c r="D70" s="31"/>
      <c r="E70" s="32"/>
    </row>
    <row r="71" spans="1:5" s="9" customFormat="1" ht="13.5" customHeight="1">
      <c r="A71" s="28" t="s">
        <v>75</v>
      </c>
      <c r="B71" s="20">
        <v>480</v>
      </c>
      <c r="C71" s="34">
        <v>713</v>
      </c>
      <c r="D71" s="31">
        <v>1.0909090909090908</v>
      </c>
      <c r="E71" s="32">
        <v>3.300925925925926</v>
      </c>
    </row>
    <row r="72" spans="1:5" s="9" customFormat="1" ht="13.5" customHeight="1">
      <c r="A72" s="27" t="s">
        <v>76</v>
      </c>
      <c r="B72" s="20">
        <f t="shared" ref="B72" si="6">SUM(B73:B79)</f>
        <v>120</v>
      </c>
      <c r="C72" s="34">
        <f>SUM(C73:C79)</f>
        <v>430</v>
      </c>
      <c r="D72" s="31">
        <v>1.075</v>
      </c>
      <c r="E72" s="32">
        <v>1</v>
      </c>
    </row>
    <row r="73" spans="1:5" s="9" customFormat="1" ht="13.5" customHeight="1">
      <c r="A73" s="27" t="s">
        <v>32</v>
      </c>
      <c r="B73" s="20"/>
      <c r="C73" s="19">
        <v>0</v>
      </c>
      <c r="D73" s="31"/>
      <c r="E73" s="32"/>
    </row>
    <row r="74" spans="1:5" s="9" customFormat="1" ht="13.5" customHeight="1">
      <c r="A74" s="27" t="s">
        <v>33</v>
      </c>
      <c r="B74" s="20"/>
      <c r="C74" s="19">
        <v>0</v>
      </c>
      <c r="D74" s="31"/>
      <c r="E74" s="32"/>
    </row>
    <row r="75" spans="1:5" s="9" customFormat="1" ht="13.5" customHeight="1">
      <c r="A75" s="28" t="s">
        <v>34</v>
      </c>
      <c r="B75" s="20"/>
      <c r="C75" s="19">
        <v>0</v>
      </c>
      <c r="D75" s="31"/>
      <c r="E75" s="32"/>
    </row>
    <row r="76" spans="1:5" s="9" customFormat="1" ht="13.5" customHeight="1">
      <c r="A76" s="27" t="s">
        <v>73</v>
      </c>
      <c r="B76" s="20"/>
      <c r="C76" s="19">
        <v>0</v>
      </c>
      <c r="D76" s="31"/>
      <c r="E76" s="32"/>
    </row>
    <row r="77" spans="1:5" s="9" customFormat="1" ht="13.5" customHeight="1">
      <c r="A77" s="28" t="s">
        <v>77</v>
      </c>
      <c r="B77" s="20"/>
      <c r="C77" s="19">
        <v>0</v>
      </c>
      <c r="D77" s="31"/>
      <c r="E77" s="32"/>
    </row>
    <row r="78" spans="1:5" s="9" customFormat="1" ht="13.5" customHeight="1">
      <c r="A78" s="28" t="s">
        <v>41</v>
      </c>
      <c r="B78" s="20"/>
      <c r="C78" s="19">
        <v>0</v>
      </c>
      <c r="D78" s="31"/>
      <c r="E78" s="32"/>
    </row>
    <row r="79" spans="1:5" s="9" customFormat="1" ht="13.5" customHeight="1">
      <c r="A79" s="28" t="s">
        <v>78</v>
      </c>
      <c r="B79" s="20">
        <v>120</v>
      </c>
      <c r="C79" s="34">
        <v>430</v>
      </c>
      <c r="D79" s="31">
        <v>1.075</v>
      </c>
      <c r="E79" s="32">
        <v>1</v>
      </c>
    </row>
    <row r="80" spans="1:5" s="9" customFormat="1" ht="13.5" customHeight="1">
      <c r="A80" s="28" t="s">
        <v>79</v>
      </c>
      <c r="B80" s="20">
        <f t="shared" ref="B80" si="7">SUM(B81:B88)</f>
        <v>312</v>
      </c>
      <c r="C80" s="34">
        <f>SUM(C81:C88)</f>
        <v>315</v>
      </c>
      <c r="D80" s="31">
        <v>0.94794520547945205</v>
      </c>
      <c r="E80" s="32">
        <v>0.91040462427745661</v>
      </c>
    </row>
    <row r="81" spans="1:5" s="9" customFormat="1" ht="13.5" customHeight="1">
      <c r="A81" s="27" t="s">
        <v>32</v>
      </c>
      <c r="B81" s="20">
        <v>282</v>
      </c>
      <c r="C81" s="34">
        <v>291</v>
      </c>
      <c r="D81" s="31">
        <v>1.0698412698412698</v>
      </c>
      <c r="E81" s="32">
        <v>0.86350148367952517</v>
      </c>
    </row>
    <row r="82" spans="1:5" s="9" customFormat="1" ht="13.5" customHeight="1">
      <c r="A82" s="27" t="s">
        <v>33</v>
      </c>
      <c r="B82" s="20"/>
      <c r="C82" s="19">
        <v>0</v>
      </c>
      <c r="D82" s="31"/>
      <c r="E82" s="32"/>
    </row>
    <row r="83" spans="1:5" s="9" customFormat="1" ht="13.5" customHeight="1">
      <c r="A83" s="27" t="s">
        <v>34</v>
      </c>
      <c r="B83" s="20"/>
      <c r="C83" s="19">
        <v>0</v>
      </c>
      <c r="D83" s="31"/>
      <c r="E83" s="32"/>
    </row>
    <row r="84" spans="1:5" s="9" customFormat="1" ht="13.5" customHeight="1">
      <c r="A84" s="28" t="s">
        <v>80</v>
      </c>
      <c r="B84" s="20"/>
      <c r="C84" s="19">
        <v>0</v>
      </c>
      <c r="D84" s="31"/>
      <c r="E84" s="32"/>
    </row>
    <row r="85" spans="1:5" s="9" customFormat="1" ht="13.5" customHeight="1">
      <c r="A85" s="28" t="s">
        <v>81</v>
      </c>
      <c r="B85" s="20"/>
      <c r="C85" s="19">
        <v>0</v>
      </c>
      <c r="D85" s="31"/>
      <c r="E85" s="32"/>
    </row>
    <row r="86" spans="1:5" s="9" customFormat="1" ht="13.5" customHeight="1">
      <c r="A86" s="28" t="s">
        <v>73</v>
      </c>
      <c r="B86" s="20"/>
      <c r="C86" s="19">
        <v>0</v>
      </c>
      <c r="D86" s="31"/>
      <c r="E86" s="32"/>
    </row>
    <row r="87" spans="1:5" s="9" customFormat="1" ht="13.5" customHeight="1">
      <c r="A87" s="28" t="s">
        <v>41</v>
      </c>
      <c r="B87" s="20"/>
      <c r="C87" s="19">
        <v>0</v>
      </c>
      <c r="D87" s="31"/>
      <c r="E87" s="32">
        <v>0</v>
      </c>
    </row>
    <row r="88" spans="1:5" s="9" customFormat="1" ht="13.5" customHeight="1">
      <c r="A88" s="26" t="s">
        <v>82</v>
      </c>
      <c r="B88" s="20">
        <v>30</v>
      </c>
      <c r="C88" s="19">
        <v>24</v>
      </c>
      <c r="D88" s="31">
        <v>0.16</v>
      </c>
      <c r="E88" s="32">
        <v>3</v>
      </c>
    </row>
    <row r="89" spans="1:5" s="9" customFormat="1" ht="13.5" customHeight="1">
      <c r="A89" s="27" t="s">
        <v>83</v>
      </c>
      <c r="B89" s="20"/>
      <c r="C89" s="19">
        <f>SUM(C90:C101)</f>
        <v>0</v>
      </c>
      <c r="D89" s="31"/>
      <c r="E89" s="32"/>
    </row>
    <row r="90" spans="1:5" s="9" customFormat="1" ht="13.5" customHeight="1">
      <c r="A90" s="27" t="s">
        <v>32</v>
      </c>
      <c r="B90" s="20"/>
      <c r="C90" s="19">
        <v>0</v>
      </c>
      <c r="D90" s="31"/>
      <c r="E90" s="32"/>
    </row>
    <row r="91" spans="1:5" s="9" customFormat="1" ht="13.5" customHeight="1">
      <c r="A91" s="28" t="s">
        <v>33</v>
      </c>
      <c r="B91" s="20"/>
      <c r="C91" s="19">
        <v>0</v>
      </c>
      <c r="D91" s="31"/>
      <c r="E91" s="32"/>
    </row>
    <row r="92" spans="1:5" s="9" customFormat="1" ht="13.5" customHeight="1">
      <c r="A92" s="28" t="s">
        <v>34</v>
      </c>
      <c r="B92" s="20"/>
      <c r="C92" s="19">
        <v>0</v>
      </c>
      <c r="D92" s="31"/>
      <c r="E92" s="32"/>
    </row>
    <row r="93" spans="1:5" s="9" customFormat="1" ht="13.5" customHeight="1">
      <c r="A93" s="27" t="s">
        <v>84</v>
      </c>
      <c r="B93" s="20"/>
      <c r="C93" s="19">
        <v>0</v>
      </c>
      <c r="D93" s="31"/>
      <c r="E93" s="32"/>
    </row>
    <row r="94" spans="1:5" s="9" customFormat="1" ht="13.5" customHeight="1">
      <c r="A94" s="27" t="s">
        <v>85</v>
      </c>
      <c r="B94" s="20"/>
      <c r="C94" s="19">
        <v>0</v>
      </c>
      <c r="D94" s="31"/>
      <c r="E94" s="32"/>
    </row>
    <row r="95" spans="1:5" s="9" customFormat="1" ht="13.5" customHeight="1">
      <c r="A95" s="27" t="s">
        <v>73</v>
      </c>
      <c r="B95" s="20"/>
      <c r="C95" s="19">
        <v>0</v>
      </c>
      <c r="D95" s="31"/>
      <c r="E95" s="32"/>
    </row>
    <row r="96" spans="1:5" s="9" customFormat="1" ht="13.5" customHeight="1">
      <c r="A96" s="27" t="s">
        <v>86</v>
      </c>
      <c r="B96" s="20"/>
      <c r="C96" s="19">
        <v>0</v>
      </c>
      <c r="D96" s="31"/>
      <c r="E96" s="32"/>
    </row>
    <row r="97" spans="1:5" s="9" customFormat="1" ht="13.5" customHeight="1">
      <c r="A97" s="27" t="s">
        <v>87</v>
      </c>
      <c r="B97" s="20"/>
      <c r="C97" s="19">
        <v>0</v>
      </c>
      <c r="D97" s="31"/>
      <c r="E97" s="32"/>
    </row>
    <row r="98" spans="1:5" s="9" customFormat="1" ht="13.5" customHeight="1">
      <c r="A98" s="27" t="s">
        <v>88</v>
      </c>
      <c r="B98" s="20"/>
      <c r="C98" s="19">
        <v>0</v>
      </c>
      <c r="D98" s="31"/>
      <c r="E98" s="32"/>
    </row>
    <row r="99" spans="1:5" s="9" customFormat="1" ht="13.5" customHeight="1">
      <c r="A99" s="27" t="s">
        <v>89</v>
      </c>
      <c r="B99" s="20"/>
      <c r="C99" s="19">
        <v>0</v>
      </c>
      <c r="D99" s="31"/>
      <c r="E99" s="32"/>
    </row>
    <row r="100" spans="1:5" s="9" customFormat="1" ht="13.5" customHeight="1">
      <c r="A100" s="28" t="s">
        <v>41</v>
      </c>
      <c r="B100" s="20"/>
      <c r="C100" s="19">
        <v>0</v>
      </c>
      <c r="D100" s="31"/>
      <c r="E100" s="32"/>
    </row>
    <row r="101" spans="1:5" s="9" customFormat="1" ht="13.5" customHeight="1">
      <c r="A101" s="28" t="s">
        <v>90</v>
      </c>
      <c r="B101" s="20"/>
      <c r="C101" s="19">
        <v>0</v>
      </c>
      <c r="D101" s="31"/>
      <c r="E101" s="32"/>
    </row>
    <row r="102" spans="1:5" s="9" customFormat="1" ht="13.5" customHeight="1">
      <c r="A102" s="26" t="s">
        <v>91</v>
      </c>
      <c r="B102" s="20">
        <f t="shared" ref="B102" si="8">SUM(B103:B110)</f>
        <v>979</v>
      </c>
      <c r="C102" s="34">
        <f>SUM(C103:C110)</f>
        <v>1101</v>
      </c>
      <c r="D102" s="31">
        <v>1.5779122541603632</v>
      </c>
      <c r="E102" s="32">
        <v>1.0556088207094918</v>
      </c>
    </row>
    <row r="103" spans="1:5" s="9" customFormat="1" ht="13.5" customHeight="1">
      <c r="A103" s="27" t="s">
        <v>32</v>
      </c>
      <c r="B103" s="20">
        <v>959</v>
      </c>
      <c r="C103" s="34">
        <v>1091</v>
      </c>
      <c r="D103" s="31">
        <v>1.5763993948562784</v>
      </c>
      <c r="E103" s="32">
        <v>1.0470249520153552</v>
      </c>
    </row>
    <row r="104" spans="1:5" s="9" customFormat="1" ht="13.5" customHeight="1">
      <c r="A104" s="27" t="s">
        <v>33</v>
      </c>
      <c r="B104" s="20"/>
      <c r="C104" s="19">
        <v>0</v>
      </c>
      <c r="D104" s="31"/>
      <c r="E104" s="32"/>
    </row>
    <row r="105" spans="1:5" s="9" customFormat="1" ht="13.5" customHeight="1">
      <c r="A105" s="27" t="s">
        <v>34</v>
      </c>
      <c r="B105" s="20"/>
      <c r="C105" s="19">
        <v>0</v>
      </c>
      <c r="D105" s="31"/>
      <c r="E105" s="32"/>
    </row>
    <row r="106" spans="1:5" s="9" customFormat="1" ht="13.5" customHeight="1">
      <c r="A106" s="28" t="s">
        <v>92</v>
      </c>
      <c r="B106" s="20"/>
      <c r="C106" s="19">
        <v>0</v>
      </c>
      <c r="D106" s="31"/>
      <c r="E106" s="32"/>
    </row>
    <row r="107" spans="1:5" s="9" customFormat="1" ht="13.5" customHeight="1">
      <c r="A107" s="28" t="s">
        <v>93</v>
      </c>
      <c r="B107" s="20"/>
      <c r="C107" s="19">
        <v>0</v>
      </c>
      <c r="D107" s="31"/>
      <c r="E107" s="32"/>
    </row>
    <row r="108" spans="1:5" s="9" customFormat="1" ht="13.5" customHeight="1">
      <c r="A108" s="28" t="s">
        <v>94</v>
      </c>
      <c r="B108" s="20"/>
      <c r="C108" s="19">
        <v>0</v>
      </c>
      <c r="D108" s="31"/>
      <c r="E108" s="32"/>
    </row>
    <row r="109" spans="1:5" s="9" customFormat="1" ht="13.5" customHeight="1">
      <c r="A109" s="27" t="s">
        <v>41</v>
      </c>
      <c r="B109" s="20"/>
      <c r="C109" s="19">
        <v>0</v>
      </c>
      <c r="D109" s="31"/>
      <c r="E109" s="32"/>
    </row>
    <row r="110" spans="1:5" s="9" customFormat="1" ht="13.5" customHeight="1">
      <c r="A110" s="27" t="s">
        <v>95</v>
      </c>
      <c r="B110" s="20">
        <v>20</v>
      </c>
      <c r="C110" s="34">
        <v>10</v>
      </c>
      <c r="D110" s="31"/>
      <c r="E110" s="32">
        <v>10</v>
      </c>
    </row>
    <row r="111" spans="1:5" s="9" customFormat="1" ht="13.5" customHeight="1">
      <c r="A111" s="26" t="s">
        <v>96</v>
      </c>
      <c r="B111" s="20">
        <f t="shared" ref="B111" si="9">SUM(B112:B121)</f>
        <v>248</v>
      </c>
      <c r="C111" s="34">
        <f>SUM(C112:C121)</f>
        <v>255</v>
      </c>
      <c r="D111" s="31">
        <v>1.2138728323699421</v>
      </c>
      <c r="E111" s="32">
        <v>1.2142857142857142</v>
      </c>
    </row>
    <row r="112" spans="1:5" s="9" customFormat="1" ht="13.5" customHeight="1">
      <c r="A112" s="27" t="s">
        <v>32</v>
      </c>
      <c r="B112" s="20">
        <v>248</v>
      </c>
      <c r="C112" s="34">
        <v>245</v>
      </c>
      <c r="D112" s="31">
        <v>1.2138728323699421</v>
      </c>
      <c r="E112" s="32">
        <v>1.1666666666666667</v>
      </c>
    </row>
    <row r="113" spans="1:5" s="9" customFormat="1" ht="13.5" customHeight="1">
      <c r="A113" s="27" t="s">
        <v>33</v>
      </c>
      <c r="B113" s="20"/>
      <c r="C113" s="19">
        <v>0</v>
      </c>
      <c r="D113" s="31"/>
      <c r="E113" s="32"/>
    </row>
    <row r="114" spans="1:5" s="9" customFormat="1" ht="13.5" customHeight="1">
      <c r="A114" s="27" t="s">
        <v>34</v>
      </c>
      <c r="B114" s="20"/>
      <c r="C114" s="19">
        <v>0</v>
      </c>
      <c r="D114" s="31"/>
      <c r="E114" s="32"/>
    </row>
    <row r="115" spans="1:5" s="9" customFormat="1" ht="13.5" customHeight="1">
      <c r="A115" s="28" t="s">
        <v>97</v>
      </c>
      <c r="B115" s="20"/>
      <c r="C115" s="19">
        <v>0</v>
      </c>
      <c r="D115" s="31"/>
      <c r="E115" s="32"/>
    </row>
    <row r="116" spans="1:5" s="9" customFormat="1" ht="13.5" customHeight="1">
      <c r="A116" s="28" t="s">
        <v>98</v>
      </c>
      <c r="B116" s="20"/>
      <c r="C116" s="19">
        <v>0</v>
      </c>
      <c r="D116" s="31"/>
      <c r="E116" s="32"/>
    </row>
    <row r="117" spans="1:5" s="9" customFormat="1" ht="13.5" customHeight="1">
      <c r="A117" s="28" t="s">
        <v>99</v>
      </c>
      <c r="B117" s="20"/>
      <c r="C117" s="19">
        <v>0</v>
      </c>
      <c r="D117" s="31"/>
      <c r="E117" s="32"/>
    </row>
    <row r="118" spans="1:5" s="9" customFormat="1" ht="13.5" customHeight="1">
      <c r="A118" s="27" t="s">
        <v>100</v>
      </c>
      <c r="B118" s="20"/>
      <c r="C118" s="19">
        <v>0</v>
      </c>
      <c r="D118" s="31"/>
      <c r="E118" s="32"/>
    </row>
    <row r="119" spans="1:5" s="9" customFormat="1" ht="13.5" customHeight="1">
      <c r="A119" s="27" t="s">
        <v>101</v>
      </c>
      <c r="B119" s="20"/>
      <c r="C119" s="19">
        <v>0</v>
      </c>
      <c r="D119" s="31"/>
      <c r="E119" s="32"/>
    </row>
    <row r="120" spans="1:5" s="9" customFormat="1" ht="13.5" customHeight="1">
      <c r="A120" s="27" t="s">
        <v>41</v>
      </c>
      <c r="B120" s="20"/>
      <c r="C120" s="19">
        <v>0</v>
      </c>
      <c r="D120" s="31"/>
      <c r="E120" s="32"/>
    </row>
    <row r="121" spans="1:5" s="9" customFormat="1" ht="13.5" customHeight="1">
      <c r="A121" s="28" t="s">
        <v>102</v>
      </c>
      <c r="B121" s="20"/>
      <c r="C121" s="19">
        <v>10</v>
      </c>
      <c r="D121" s="31"/>
      <c r="E121" s="32"/>
    </row>
    <row r="122" spans="1:5" s="9" customFormat="1" ht="13.5" customHeight="1">
      <c r="A122" s="28" t="s">
        <v>103</v>
      </c>
      <c r="B122" s="20"/>
      <c r="C122" s="19">
        <f>SUM(C123:C133)</f>
        <v>0</v>
      </c>
      <c r="D122" s="31"/>
      <c r="E122" s="32"/>
    </row>
    <row r="123" spans="1:5" s="9" customFormat="1" ht="13.5" customHeight="1">
      <c r="A123" s="28" t="s">
        <v>32</v>
      </c>
      <c r="B123" s="20"/>
      <c r="C123" s="19">
        <v>0</v>
      </c>
      <c r="D123" s="31"/>
      <c r="E123" s="32"/>
    </row>
    <row r="124" spans="1:5" s="9" customFormat="1" ht="13.5" customHeight="1">
      <c r="A124" s="26" t="s">
        <v>33</v>
      </c>
      <c r="B124" s="20"/>
      <c r="C124" s="19">
        <v>0</v>
      </c>
      <c r="D124" s="31"/>
      <c r="E124" s="32"/>
    </row>
    <row r="125" spans="1:5" s="9" customFormat="1" ht="13.5" customHeight="1">
      <c r="A125" s="27" t="s">
        <v>34</v>
      </c>
      <c r="B125" s="20"/>
      <c r="C125" s="19">
        <v>0</v>
      </c>
      <c r="D125" s="31"/>
      <c r="E125" s="32"/>
    </row>
    <row r="126" spans="1:5" s="9" customFormat="1" ht="13.5" customHeight="1">
      <c r="A126" s="27" t="s">
        <v>104</v>
      </c>
      <c r="B126" s="20"/>
      <c r="C126" s="19">
        <v>0</v>
      </c>
      <c r="D126" s="31"/>
      <c r="E126" s="32"/>
    </row>
    <row r="127" spans="1:5" s="9" customFormat="1" ht="13.5" customHeight="1">
      <c r="A127" s="27" t="s">
        <v>105</v>
      </c>
      <c r="B127" s="20"/>
      <c r="C127" s="19">
        <v>0</v>
      </c>
      <c r="D127" s="31"/>
      <c r="E127" s="32"/>
    </row>
    <row r="128" spans="1:5" s="9" customFormat="1" ht="13.5" customHeight="1">
      <c r="A128" s="28" t="s">
        <v>106</v>
      </c>
      <c r="B128" s="20"/>
      <c r="C128" s="19">
        <v>0</v>
      </c>
      <c r="D128" s="31"/>
      <c r="E128" s="32"/>
    </row>
    <row r="129" spans="1:5" s="9" customFormat="1" ht="13.5" customHeight="1">
      <c r="A129" s="27" t="s">
        <v>107</v>
      </c>
      <c r="B129" s="20"/>
      <c r="C129" s="19">
        <v>0</v>
      </c>
      <c r="D129" s="31"/>
      <c r="E129" s="32"/>
    </row>
    <row r="130" spans="1:5" s="9" customFormat="1" ht="13.5" customHeight="1">
      <c r="A130" s="27" t="s">
        <v>108</v>
      </c>
      <c r="B130" s="20"/>
      <c r="C130" s="19">
        <v>0</v>
      </c>
      <c r="D130" s="31"/>
      <c r="E130" s="32"/>
    </row>
    <row r="131" spans="1:5" s="9" customFormat="1" ht="13.5" customHeight="1">
      <c r="A131" s="27" t="s">
        <v>109</v>
      </c>
      <c r="B131" s="20"/>
      <c r="C131" s="19">
        <v>0</v>
      </c>
      <c r="D131" s="31"/>
      <c r="E131" s="32"/>
    </row>
    <row r="132" spans="1:5" s="9" customFormat="1" ht="13.5" customHeight="1">
      <c r="A132" s="27" t="s">
        <v>41</v>
      </c>
      <c r="B132" s="20"/>
      <c r="C132" s="19">
        <v>0</v>
      </c>
      <c r="D132" s="31"/>
      <c r="E132" s="32"/>
    </row>
    <row r="133" spans="1:5" s="9" customFormat="1" ht="13.5" customHeight="1">
      <c r="A133" s="27" t="s">
        <v>110</v>
      </c>
      <c r="B133" s="20"/>
      <c r="C133" s="19">
        <v>0</v>
      </c>
      <c r="D133" s="31"/>
      <c r="E133" s="32"/>
    </row>
    <row r="134" spans="1:5" s="9" customFormat="1" ht="13.5" customHeight="1">
      <c r="A134" s="27" t="s">
        <v>111</v>
      </c>
      <c r="B134" s="20">
        <f t="shared" ref="B134" si="10">SUM(B135:B140)</f>
        <v>15</v>
      </c>
      <c r="C134" s="19">
        <v>25</v>
      </c>
      <c r="D134" s="31"/>
      <c r="E134" s="32">
        <v>0.78125</v>
      </c>
    </row>
    <row r="135" spans="1:5" s="9" customFormat="1" ht="13.5" customHeight="1">
      <c r="A135" s="27" t="s">
        <v>32</v>
      </c>
      <c r="B135" s="20"/>
      <c r="C135" s="19">
        <v>0</v>
      </c>
      <c r="D135" s="31"/>
      <c r="E135" s="32"/>
    </row>
    <row r="136" spans="1:5" s="9" customFormat="1" ht="13.5" customHeight="1">
      <c r="A136" s="27" t="s">
        <v>33</v>
      </c>
      <c r="B136" s="20"/>
      <c r="C136" s="19">
        <v>0</v>
      </c>
      <c r="D136" s="31"/>
      <c r="E136" s="32"/>
    </row>
    <row r="137" spans="1:5" s="9" customFormat="1" ht="13.5" customHeight="1">
      <c r="A137" s="28" t="s">
        <v>34</v>
      </c>
      <c r="B137" s="20"/>
      <c r="C137" s="19">
        <v>0</v>
      </c>
      <c r="D137" s="31"/>
      <c r="E137" s="32"/>
    </row>
    <row r="138" spans="1:5" s="9" customFormat="1" ht="13.5" customHeight="1">
      <c r="A138" s="28" t="s">
        <v>112</v>
      </c>
      <c r="B138" s="20"/>
      <c r="C138" s="19">
        <v>2</v>
      </c>
      <c r="D138" s="31"/>
      <c r="E138" s="32">
        <v>1</v>
      </c>
    </row>
    <row r="139" spans="1:5" s="9" customFormat="1" ht="13.5" customHeight="1">
      <c r="A139" s="28" t="s">
        <v>41</v>
      </c>
      <c r="B139" s="20"/>
      <c r="C139" s="19">
        <v>0</v>
      </c>
      <c r="D139" s="31"/>
      <c r="E139" s="32"/>
    </row>
    <row r="140" spans="1:5" s="9" customFormat="1" ht="13.5" customHeight="1">
      <c r="A140" s="26" t="s">
        <v>113</v>
      </c>
      <c r="B140" s="20">
        <v>15</v>
      </c>
      <c r="C140" s="19">
        <v>25</v>
      </c>
      <c r="D140" s="31"/>
      <c r="E140" s="32">
        <v>0.83333333333333337</v>
      </c>
    </row>
    <row r="141" spans="1:5" s="9" customFormat="1" ht="13.5" customHeight="1">
      <c r="A141" s="27" t="s">
        <v>114</v>
      </c>
      <c r="B141" s="20"/>
      <c r="C141" s="19">
        <f>SUM(C142:C148)</f>
        <v>0</v>
      </c>
      <c r="D141" s="31"/>
      <c r="E141" s="32"/>
    </row>
    <row r="142" spans="1:5" s="9" customFormat="1" ht="13.5" customHeight="1">
      <c r="A142" s="27" t="s">
        <v>32</v>
      </c>
      <c r="B142" s="20"/>
      <c r="C142" s="19">
        <v>0</v>
      </c>
      <c r="D142" s="31"/>
      <c r="E142" s="32"/>
    </row>
    <row r="143" spans="1:5" s="9" customFormat="1" ht="13.5" customHeight="1">
      <c r="A143" s="28" t="s">
        <v>33</v>
      </c>
      <c r="B143" s="20"/>
      <c r="C143" s="19">
        <v>0</v>
      </c>
      <c r="D143" s="31"/>
      <c r="E143" s="32"/>
    </row>
    <row r="144" spans="1:5" s="9" customFormat="1" ht="13.5" customHeight="1">
      <c r="A144" s="28" t="s">
        <v>34</v>
      </c>
      <c r="B144" s="20"/>
      <c r="C144" s="19">
        <v>0</v>
      </c>
      <c r="D144" s="31"/>
      <c r="E144" s="32"/>
    </row>
    <row r="145" spans="1:5" s="9" customFormat="1" ht="13.5" customHeight="1">
      <c r="A145" s="28" t="s">
        <v>115</v>
      </c>
      <c r="B145" s="20"/>
      <c r="C145" s="19">
        <v>0</v>
      </c>
      <c r="D145" s="31"/>
      <c r="E145" s="32"/>
    </row>
    <row r="146" spans="1:5" s="9" customFormat="1" ht="13.5" customHeight="1">
      <c r="A146" s="26" t="s">
        <v>116</v>
      </c>
      <c r="B146" s="20"/>
      <c r="C146" s="19">
        <v>0</v>
      </c>
      <c r="D146" s="31"/>
      <c r="E146" s="32"/>
    </row>
    <row r="147" spans="1:5" s="9" customFormat="1" ht="13.5" customHeight="1">
      <c r="A147" s="27" t="s">
        <v>41</v>
      </c>
      <c r="B147" s="20"/>
      <c r="C147" s="19">
        <v>0</v>
      </c>
      <c r="D147" s="31"/>
      <c r="E147" s="32"/>
    </row>
    <row r="148" spans="1:5" s="9" customFormat="1" ht="13.5" customHeight="1">
      <c r="A148" s="27" t="s">
        <v>117</v>
      </c>
      <c r="B148" s="20"/>
      <c r="C148" s="19">
        <v>0</v>
      </c>
      <c r="D148" s="31"/>
      <c r="E148" s="32"/>
    </row>
    <row r="149" spans="1:5" s="9" customFormat="1" ht="13.5" customHeight="1">
      <c r="A149" s="28" t="s">
        <v>118</v>
      </c>
      <c r="B149" s="20">
        <f t="shared" ref="B149" si="11">SUM(B150:B154)</f>
        <v>221</v>
      </c>
      <c r="C149" s="34">
        <f>SUM(C150:C154)</f>
        <v>217</v>
      </c>
      <c r="D149" s="31">
        <v>1.3486238532110091</v>
      </c>
      <c r="E149" s="32">
        <v>1.4761904761904763</v>
      </c>
    </row>
    <row r="150" spans="1:5" s="9" customFormat="1" ht="13.5" customHeight="1">
      <c r="A150" s="28" t="s">
        <v>32</v>
      </c>
      <c r="B150" s="20">
        <v>121</v>
      </c>
      <c r="C150" s="34">
        <v>117</v>
      </c>
      <c r="D150" s="31">
        <v>1.3486238532110091</v>
      </c>
      <c r="E150" s="32">
        <v>0.79591836734693877</v>
      </c>
    </row>
    <row r="151" spans="1:5" s="9" customFormat="1" ht="13.5" customHeight="1">
      <c r="A151" s="28" t="s">
        <v>33</v>
      </c>
      <c r="B151" s="20"/>
      <c r="C151" s="19">
        <v>0</v>
      </c>
      <c r="D151" s="31"/>
      <c r="E151" s="32"/>
    </row>
    <row r="152" spans="1:5" s="9" customFormat="1" ht="13.5" customHeight="1">
      <c r="A152" s="27" t="s">
        <v>34</v>
      </c>
      <c r="B152" s="20"/>
      <c r="C152" s="19">
        <v>0</v>
      </c>
      <c r="D152" s="31"/>
      <c r="E152" s="32"/>
    </row>
    <row r="153" spans="1:5" s="9" customFormat="1" ht="13.5" customHeight="1">
      <c r="A153" s="27" t="s">
        <v>119</v>
      </c>
      <c r="B153" s="20">
        <v>100</v>
      </c>
      <c r="C153" s="19">
        <v>100</v>
      </c>
      <c r="D153" s="31"/>
      <c r="E153" s="32"/>
    </row>
    <row r="154" spans="1:5" s="9" customFormat="1" ht="13.5" customHeight="1">
      <c r="A154" s="27" t="s">
        <v>120</v>
      </c>
      <c r="B154" s="20"/>
      <c r="C154" s="19">
        <v>0</v>
      </c>
      <c r="D154" s="31"/>
      <c r="E154" s="32"/>
    </row>
    <row r="155" spans="1:5" s="9" customFormat="1" ht="13.5" customHeight="1">
      <c r="A155" s="28" t="s">
        <v>121</v>
      </c>
      <c r="B155" s="20">
        <f t="shared" ref="B155" si="12">SUM(B156:B161)</f>
        <v>56</v>
      </c>
      <c r="C155" s="19">
        <f>SUM(C156:C161)</f>
        <v>55</v>
      </c>
      <c r="D155" s="31">
        <v>1.0491803278688525</v>
      </c>
      <c r="E155" s="32">
        <v>0.859375</v>
      </c>
    </row>
    <row r="156" spans="1:5" s="9" customFormat="1" ht="13.5" customHeight="1">
      <c r="A156" s="28" t="s">
        <v>32</v>
      </c>
      <c r="B156" s="20">
        <v>56</v>
      </c>
      <c r="C156" s="19">
        <v>55</v>
      </c>
      <c r="D156" s="31">
        <v>1</v>
      </c>
      <c r="E156" s="32">
        <v>0.90163934426229508</v>
      </c>
    </row>
    <row r="157" spans="1:5" s="9" customFormat="1" ht="13.5" customHeight="1">
      <c r="A157" s="28" t="s">
        <v>33</v>
      </c>
      <c r="B157" s="20"/>
      <c r="C157" s="19">
        <v>0</v>
      </c>
      <c r="D157" s="31"/>
      <c r="E157" s="32"/>
    </row>
    <row r="158" spans="1:5" s="9" customFormat="1" ht="13.5" customHeight="1">
      <c r="A158" s="26" t="s">
        <v>34</v>
      </c>
      <c r="B158" s="20"/>
      <c r="C158" s="19">
        <v>0</v>
      </c>
      <c r="D158" s="31"/>
      <c r="E158" s="32"/>
    </row>
    <row r="159" spans="1:5" s="9" customFormat="1" ht="13.5" customHeight="1">
      <c r="A159" s="27" t="s">
        <v>46</v>
      </c>
      <c r="B159" s="23"/>
      <c r="C159" s="19">
        <v>0</v>
      </c>
      <c r="D159" s="31"/>
      <c r="E159" s="32"/>
    </row>
    <row r="160" spans="1:5" s="9" customFormat="1" ht="13.5" customHeight="1">
      <c r="A160" s="27" t="s">
        <v>41</v>
      </c>
      <c r="B160" s="20"/>
      <c r="C160" s="19">
        <v>0</v>
      </c>
      <c r="D160" s="31"/>
      <c r="E160" s="32"/>
    </row>
    <row r="161" spans="1:5" s="9" customFormat="1" ht="13.5" customHeight="1">
      <c r="A161" s="27" t="s">
        <v>122</v>
      </c>
      <c r="B161" s="20"/>
      <c r="C161" s="19">
        <v>0</v>
      </c>
      <c r="D161" s="31"/>
      <c r="E161" s="32">
        <v>0</v>
      </c>
    </row>
    <row r="162" spans="1:5" s="9" customFormat="1" ht="13.5" customHeight="1">
      <c r="A162" s="28" t="s">
        <v>123</v>
      </c>
      <c r="B162" s="20">
        <f t="shared" ref="B162" si="13">SUM(B163:B168)</f>
        <v>369</v>
      </c>
      <c r="C162" s="19">
        <f>SUM(C163:C168)</f>
        <v>458</v>
      </c>
      <c r="D162" s="31">
        <v>1.1490683229813665</v>
      </c>
      <c r="E162" s="32">
        <v>1.2378378378378379</v>
      </c>
    </row>
    <row r="163" spans="1:5" s="9" customFormat="1" ht="13.5" customHeight="1">
      <c r="A163" s="28" t="s">
        <v>32</v>
      </c>
      <c r="B163" s="20">
        <v>369</v>
      </c>
      <c r="C163" s="19">
        <v>458</v>
      </c>
      <c r="D163" s="31">
        <v>1.1490683229813665</v>
      </c>
      <c r="E163" s="32">
        <v>1.2378378378378379</v>
      </c>
    </row>
    <row r="164" spans="1:5" s="9" customFormat="1" ht="13.5" customHeight="1">
      <c r="A164" s="28" t="s">
        <v>33</v>
      </c>
      <c r="B164" s="20"/>
      <c r="C164" s="19">
        <v>0</v>
      </c>
      <c r="D164" s="31"/>
      <c r="E164" s="32"/>
    </row>
    <row r="165" spans="1:5" s="9" customFormat="1" ht="13.5" customHeight="1">
      <c r="A165" s="27" t="s">
        <v>34</v>
      </c>
      <c r="B165" s="20"/>
      <c r="C165" s="19">
        <v>0</v>
      </c>
      <c r="D165" s="31"/>
      <c r="E165" s="32"/>
    </row>
    <row r="166" spans="1:5" s="9" customFormat="1" ht="13.5" customHeight="1">
      <c r="A166" s="27" t="s">
        <v>124</v>
      </c>
      <c r="B166" s="20"/>
      <c r="C166" s="19">
        <v>0</v>
      </c>
      <c r="D166" s="31"/>
      <c r="E166" s="32"/>
    </row>
    <row r="167" spans="1:5" s="9" customFormat="1" ht="13.5" customHeight="1">
      <c r="A167" s="28" t="s">
        <v>41</v>
      </c>
      <c r="B167" s="20"/>
      <c r="C167" s="19">
        <v>0</v>
      </c>
      <c r="D167" s="31"/>
      <c r="E167" s="32"/>
    </row>
    <row r="168" spans="1:5" s="9" customFormat="1" ht="13.5" customHeight="1">
      <c r="A168" s="28" t="s">
        <v>125</v>
      </c>
      <c r="B168" s="20"/>
      <c r="C168" s="19">
        <v>0</v>
      </c>
      <c r="D168" s="31"/>
      <c r="E168" s="32"/>
    </row>
    <row r="169" spans="1:5" s="9" customFormat="1" ht="13.5" customHeight="1">
      <c r="A169" s="28" t="s">
        <v>126</v>
      </c>
      <c r="B169" s="20">
        <v>1299</v>
      </c>
      <c r="C169" s="19">
        <f>SUM(C170:C175)</f>
        <v>1344</v>
      </c>
      <c r="D169" s="31">
        <v>1.1115973741794312</v>
      </c>
      <c r="E169" s="32">
        <v>0.88188976377952755</v>
      </c>
    </row>
    <row r="170" spans="1:5" s="9" customFormat="1" ht="13.5" customHeight="1">
      <c r="A170" s="28" t="s">
        <v>32</v>
      </c>
      <c r="B170" s="20">
        <v>791</v>
      </c>
      <c r="C170" s="19">
        <v>1344</v>
      </c>
      <c r="D170" s="31">
        <v>1.7659327925840094</v>
      </c>
      <c r="E170" s="32">
        <v>0.88188976377952755</v>
      </c>
    </row>
    <row r="171" spans="1:5" s="9" customFormat="1" ht="13.5" customHeight="1">
      <c r="A171" s="27" t="s">
        <v>33</v>
      </c>
      <c r="B171" s="20"/>
      <c r="C171" s="19">
        <v>0</v>
      </c>
      <c r="D171" s="31"/>
      <c r="E171" s="32"/>
    </row>
    <row r="172" spans="1:5" s="9" customFormat="1" ht="13.5" customHeight="1">
      <c r="A172" s="27" t="s">
        <v>34</v>
      </c>
      <c r="B172" s="20"/>
      <c r="C172" s="19">
        <v>0</v>
      </c>
      <c r="D172" s="31"/>
      <c r="E172" s="32"/>
    </row>
    <row r="173" spans="1:5" s="9" customFormat="1" ht="13.5" customHeight="1">
      <c r="A173" s="27" t="s">
        <v>127</v>
      </c>
      <c r="B173" s="20"/>
      <c r="C173" s="19">
        <v>0</v>
      </c>
      <c r="D173" s="31"/>
      <c r="E173" s="32"/>
    </row>
    <row r="174" spans="1:5" s="9" customFormat="1" ht="13.5" customHeight="1">
      <c r="A174" s="28" t="s">
        <v>41</v>
      </c>
      <c r="B174" s="20"/>
      <c r="C174" s="19">
        <v>0</v>
      </c>
      <c r="D174" s="31"/>
      <c r="E174" s="32"/>
    </row>
    <row r="175" spans="1:5" s="9" customFormat="1" ht="13.5" customHeight="1">
      <c r="A175" s="28" t="s">
        <v>128</v>
      </c>
      <c r="B175" s="20">
        <v>508</v>
      </c>
      <c r="C175" s="19">
        <v>0</v>
      </c>
      <c r="D175" s="31"/>
      <c r="E175" s="32"/>
    </row>
    <row r="176" spans="1:5" s="9" customFormat="1" ht="13.5" customHeight="1">
      <c r="A176" s="28" t="s">
        <v>129</v>
      </c>
      <c r="B176" s="20">
        <f t="shared" ref="B176" si="14">SUM(B177:B182)</f>
        <v>827</v>
      </c>
      <c r="C176" s="19">
        <f>SUM(C177:C182)</f>
        <v>875</v>
      </c>
      <c r="D176" s="31">
        <v>1.9732142857142858</v>
      </c>
      <c r="E176" s="32">
        <v>0.98981900452488691</v>
      </c>
    </row>
    <row r="177" spans="1:5" s="9" customFormat="1" ht="13.5" customHeight="1">
      <c r="A177" s="27" t="s">
        <v>32</v>
      </c>
      <c r="B177" s="20">
        <v>492</v>
      </c>
      <c r="C177" s="19">
        <v>586</v>
      </c>
      <c r="D177" s="31">
        <v>1.7211796246648794</v>
      </c>
      <c r="E177" s="32">
        <v>0.91277258566978192</v>
      </c>
    </row>
    <row r="178" spans="1:5" s="9" customFormat="1" ht="13.5" customHeight="1">
      <c r="A178" s="27" t="s">
        <v>33</v>
      </c>
      <c r="B178" s="20"/>
      <c r="C178" s="19">
        <v>0</v>
      </c>
      <c r="D178" s="31"/>
      <c r="E178" s="32"/>
    </row>
    <row r="179" spans="1:5" s="9" customFormat="1" ht="13.5" customHeight="1">
      <c r="A179" s="27" t="s">
        <v>34</v>
      </c>
      <c r="B179" s="20"/>
      <c r="C179" s="19">
        <v>0</v>
      </c>
      <c r="D179" s="31"/>
      <c r="E179" s="32"/>
    </row>
    <row r="180" spans="1:5" s="9" customFormat="1" ht="13.5" customHeight="1">
      <c r="A180" s="27" t="s">
        <v>130</v>
      </c>
      <c r="B180" s="20"/>
      <c r="C180" s="19">
        <v>0</v>
      </c>
      <c r="D180" s="31"/>
      <c r="E180" s="32"/>
    </row>
    <row r="181" spans="1:5" s="9" customFormat="1" ht="13.5" customHeight="1">
      <c r="A181" s="27" t="s">
        <v>41</v>
      </c>
      <c r="B181" s="20"/>
      <c r="C181" s="19">
        <v>0</v>
      </c>
      <c r="D181" s="31"/>
      <c r="E181" s="32"/>
    </row>
    <row r="182" spans="1:5" s="9" customFormat="1" ht="13.5" customHeight="1">
      <c r="A182" s="28" t="s">
        <v>131</v>
      </c>
      <c r="B182" s="20">
        <v>335</v>
      </c>
      <c r="C182" s="19">
        <v>289</v>
      </c>
      <c r="D182" s="31">
        <v>3.2266666666666666</v>
      </c>
      <c r="E182" s="32">
        <v>1.1942148760330578</v>
      </c>
    </row>
    <row r="183" spans="1:5" s="9" customFormat="1" ht="13.5" customHeight="1">
      <c r="A183" s="28" t="s">
        <v>132</v>
      </c>
      <c r="B183" s="20">
        <f t="shared" ref="B183" si="15">SUM(B184:B189)</f>
        <v>312</v>
      </c>
      <c r="C183" s="19">
        <f>SUM(C184:C189)</f>
        <v>487</v>
      </c>
      <c r="D183" s="31">
        <v>1.3282442748091603</v>
      </c>
      <c r="E183" s="32">
        <v>1.3994252873563218</v>
      </c>
    </row>
    <row r="184" spans="1:5" s="9" customFormat="1" ht="13.5" customHeight="1">
      <c r="A184" s="26" t="s">
        <v>32</v>
      </c>
      <c r="B184" s="20">
        <v>312</v>
      </c>
      <c r="C184" s="19">
        <v>483</v>
      </c>
      <c r="D184" s="31">
        <v>1.4745762711864407</v>
      </c>
      <c r="E184" s="32">
        <v>1.3879310344827587</v>
      </c>
    </row>
    <row r="185" spans="1:5" s="9" customFormat="1" ht="13.5" customHeight="1">
      <c r="A185" s="27" t="s">
        <v>33</v>
      </c>
      <c r="B185" s="20"/>
      <c r="C185" s="19">
        <v>0</v>
      </c>
      <c r="D185" s="31"/>
      <c r="E185" s="32"/>
    </row>
    <row r="186" spans="1:5" s="9" customFormat="1" ht="13.5" customHeight="1">
      <c r="A186" s="27" t="s">
        <v>34</v>
      </c>
      <c r="B186" s="20"/>
      <c r="C186" s="19">
        <v>0</v>
      </c>
      <c r="D186" s="31"/>
      <c r="E186" s="32"/>
    </row>
    <row r="187" spans="1:5" s="9" customFormat="1" ht="13.5" customHeight="1">
      <c r="A187" s="27" t="s">
        <v>133</v>
      </c>
      <c r="B187" s="20"/>
      <c r="C187" s="19">
        <v>0</v>
      </c>
      <c r="D187" s="31"/>
      <c r="E187" s="32"/>
    </row>
    <row r="188" spans="1:5" s="9" customFormat="1" ht="13.5" customHeight="1">
      <c r="A188" s="27" t="s">
        <v>41</v>
      </c>
      <c r="B188" s="20"/>
      <c r="C188" s="19">
        <v>0</v>
      </c>
      <c r="D188" s="31"/>
      <c r="E188" s="32"/>
    </row>
    <row r="189" spans="1:5" s="9" customFormat="1" ht="13.5" customHeight="1">
      <c r="A189" s="28" t="s">
        <v>134</v>
      </c>
      <c r="B189" s="20">
        <v>0</v>
      </c>
      <c r="C189" s="19">
        <v>4</v>
      </c>
      <c r="D189" s="31"/>
      <c r="E189" s="32"/>
    </row>
    <row r="190" spans="1:5" s="9" customFormat="1" ht="13.5" customHeight="1">
      <c r="A190" s="28" t="s">
        <v>135</v>
      </c>
      <c r="B190" s="20">
        <f t="shared" ref="B190" si="16">SUM(B191:B197)</f>
        <v>228</v>
      </c>
      <c r="C190" s="19">
        <f>SUM(C191:C197)</f>
        <v>246</v>
      </c>
      <c r="D190" s="31">
        <v>1.2513089005235603</v>
      </c>
      <c r="E190" s="32">
        <v>1.0292887029288702</v>
      </c>
    </row>
    <row r="191" spans="1:5" s="9" customFormat="1" ht="13.5" customHeight="1">
      <c r="A191" s="28" t="s">
        <v>32</v>
      </c>
      <c r="B191" s="20">
        <v>228</v>
      </c>
      <c r="C191" s="19">
        <v>246</v>
      </c>
      <c r="D191" s="31">
        <v>1.2513089005235603</v>
      </c>
      <c r="E191" s="32">
        <v>1.0292887029288702</v>
      </c>
    </row>
    <row r="192" spans="1:5" s="9" customFormat="1" ht="13.5" customHeight="1">
      <c r="A192" s="27" t="s">
        <v>33</v>
      </c>
      <c r="B192" s="20"/>
      <c r="C192" s="19">
        <v>0</v>
      </c>
      <c r="D192" s="31"/>
      <c r="E192" s="32"/>
    </row>
    <row r="193" spans="1:5" s="9" customFormat="1" ht="13.5" customHeight="1">
      <c r="A193" s="27" t="s">
        <v>34</v>
      </c>
      <c r="B193" s="20"/>
      <c r="C193" s="19">
        <v>0</v>
      </c>
      <c r="D193" s="31"/>
      <c r="E193" s="32"/>
    </row>
    <row r="194" spans="1:5" s="9" customFormat="1" ht="13.5" customHeight="1">
      <c r="A194" s="27" t="s">
        <v>136</v>
      </c>
      <c r="B194" s="20"/>
      <c r="C194" s="19">
        <v>0</v>
      </c>
      <c r="D194" s="31"/>
      <c r="E194" s="32"/>
    </row>
    <row r="195" spans="1:5" s="9" customFormat="1" ht="13.5" customHeight="1">
      <c r="A195" s="27" t="s">
        <v>137</v>
      </c>
      <c r="B195" s="20"/>
      <c r="C195" s="19">
        <v>0</v>
      </c>
      <c r="D195" s="31"/>
      <c r="E195" s="32"/>
    </row>
    <row r="196" spans="1:5" s="9" customFormat="1" ht="13.5" customHeight="1">
      <c r="A196" s="27" t="s">
        <v>41</v>
      </c>
      <c r="B196" s="23"/>
      <c r="C196" s="19">
        <v>0</v>
      </c>
      <c r="D196" s="31"/>
      <c r="E196" s="32"/>
    </row>
    <row r="197" spans="1:5" s="9" customFormat="1" ht="13.5" customHeight="1">
      <c r="A197" s="28" t="s">
        <v>138</v>
      </c>
      <c r="B197" s="23"/>
      <c r="C197" s="19">
        <v>0</v>
      </c>
      <c r="D197" s="31"/>
      <c r="E197" s="32"/>
    </row>
    <row r="198" spans="1:5" s="9" customFormat="1" ht="13.5" customHeight="1">
      <c r="A198" s="28" t="s">
        <v>139</v>
      </c>
      <c r="B198" s="23"/>
      <c r="C198" s="19">
        <f>SUM(C199:C203)</f>
        <v>0</v>
      </c>
      <c r="D198" s="31"/>
      <c r="E198" s="32"/>
    </row>
    <row r="199" spans="1:5" s="9" customFormat="1" ht="13.5" customHeight="1">
      <c r="A199" s="28" t="s">
        <v>32</v>
      </c>
      <c r="B199" s="20"/>
      <c r="C199" s="19">
        <v>0</v>
      </c>
      <c r="D199" s="31"/>
      <c r="E199" s="32"/>
    </row>
    <row r="200" spans="1:5" s="9" customFormat="1" ht="13.5" customHeight="1">
      <c r="A200" s="26" t="s">
        <v>33</v>
      </c>
      <c r="B200" s="20"/>
      <c r="C200" s="19">
        <v>0</v>
      </c>
      <c r="D200" s="31"/>
      <c r="E200" s="32"/>
    </row>
    <row r="201" spans="1:5" s="9" customFormat="1" ht="13.5" customHeight="1">
      <c r="A201" s="27" t="s">
        <v>34</v>
      </c>
      <c r="B201" s="24"/>
      <c r="C201" s="19">
        <v>0</v>
      </c>
      <c r="D201" s="31"/>
      <c r="E201" s="32"/>
    </row>
    <row r="202" spans="1:5" s="9" customFormat="1" ht="13.5" customHeight="1">
      <c r="A202" s="27" t="s">
        <v>41</v>
      </c>
      <c r="B202" s="24"/>
      <c r="C202" s="19">
        <v>0</v>
      </c>
      <c r="D202" s="31"/>
      <c r="E202" s="32"/>
    </row>
    <row r="203" spans="1:5" s="9" customFormat="1" ht="13.5" customHeight="1">
      <c r="A203" s="27" t="s">
        <v>140</v>
      </c>
      <c r="B203" s="24"/>
      <c r="C203" s="19">
        <v>0</v>
      </c>
      <c r="D203" s="31"/>
      <c r="E203" s="32"/>
    </row>
    <row r="204" spans="1:5" s="9" customFormat="1" ht="13.5" customHeight="1">
      <c r="A204" s="28" t="s">
        <v>141</v>
      </c>
      <c r="B204" s="24">
        <f t="shared" ref="B204" si="17">SUM(B205:B209)</f>
        <v>32</v>
      </c>
      <c r="C204" s="34">
        <f>SUM(C205:C209)</f>
        <v>78</v>
      </c>
      <c r="D204" s="31">
        <v>3</v>
      </c>
      <c r="E204" s="32">
        <v>0.8125</v>
      </c>
    </row>
    <row r="205" spans="1:5" s="9" customFormat="1" ht="13.5" customHeight="1">
      <c r="A205" s="28" t="s">
        <v>32</v>
      </c>
      <c r="B205" s="25"/>
      <c r="C205" s="34">
        <v>6</v>
      </c>
      <c r="D205" s="31"/>
      <c r="E205" s="32"/>
    </row>
    <row r="206" spans="1:5" s="9" customFormat="1" ht="13.5" customHeight="1">
      <c r="A206" s="28" t="s">
        <v>33</v>
      </c>
      <c r="B206" s="25">
        <v>32</v>
      </c>
      <c r="C206" s="34">
        <v>72</v>
      </c>
      <c r="D206" s="31">
        <v>2.90625</v>
      </c>
      <c r="E206" s="32">
        <v>0.77419354838709675</v>
      </c>
    </row>
    <row r="207" spans="1:5" s="9" customFormat="1" ht="13.5" customHeight="1">
      <c r="A207" s="27" t="s">
        <v>34</v>
      </c>
      <c r="B207" s="25"/>
      <c r="C207" s="19">
        <v>0</v>
      </c>
      <c r="D207" s="31"/>
      <c r="E207" s="32"/>
    </row>
    <row r="208" spans="1:5" s="9" customFormat="1" ht="13.5" customHeight="1">
      <c r="A208" s="27" t="s">
        <v>41</v>
      </c>
      <c r="B208" s="25"/>
      <c r="C208" s="19">
        <v>0</v>
      </c>
      <c r="D208" s="31"/>
      <c r="E208" s="32"/>
    </row>
    <row r="209" spans="1:5" s="9" customFormat="1" ht="13.5" customHeight="1">
      <c r="A209" s="27" t="s">
        <v>142</v>
      </c>
      <c r="B209" s="25"/>
      <c r="C209" s="19">
        <v>0</v>
      </c>
      <c r="D209" s="31"/>
      <c r="E209" s="32"/>
    </row>
    <row r="210" spans="1:5" s="9" customFormat="1" ht="13.5" customHeight="1">
      <c r="A210" s="27" t="s">
        <v>143</v>
      </c>
      <c r="B210" s="25"/>
      <c r="C210" s="19">
        <f>SUM(C211:C216)</f>
        <v>0</v>
      </c>
      <c r="D210" s="31"/>
      <c r="E210" s="32"/>
    </row>
    <row r="211" spans="1:5" s="9" customFormat="1" ht="13.5" customHeight="1">
      <c r="A211" s="27" t="s">
        <v>32</v>
      </c>
      <c r="B211" s="25"/>
      <c r="C211" s="19">
        <v>0</v>
      </c>
      <c r="D211" s="31"/>
      <c r="E211" s="32"/>
    </row>
    <row r="212" spans="1:5" s="9" customFormat="1" ht="13.5" customHeight="1">
      <c r="A212" s="27" t="s">
        <v>33</v>
      </c>
      <c r="B212" s="25"/>
      <c r="C212" s="19">
        <v>0</v>
      </c>
      <c r="D212" s="31"/>
      <c r="E212" s="32"/>
    </row>
    <row r="213" spans="1:5" s="9" customFormat="1" ht="13.5" customHeight="1">
      <c r="A213" s="27" t="s">
        <v>34</v>
      </c>
      <c r="B213" s="24"/>
      <c r="C213" s="19">
        <v>0</v>
      </c>
      <c r="D213" s="31"/>
      <c r="E213" s="32"/>
    </row>
    <row r="214" spans="1:5" s="9" customFormat="1" ht="13.5" customHeight="1">
      <c r="A214" s="27" t="s">
        <v>144</v>
      </c>
      <c r="B214" s="24"/>
      <c r="C214" s="19">
        <v>0</v>
      </c>
      <c r="D214" s="31"/>
      <c r="E214" s="32"/>
    </row>
    <row r="215" spans="1:5" s="9" customFormat="1" ht="13.5" customHeight="1">
      <c r="A215" s="27" t="s">
        <v>41</v>
      </c>
      <c r="B215" s="24"/>
      <c r="C215" s="19">
        <v>0</v>
      </c>
      <c r="D215" s="31"/>
      <c r="E215" s="32"/>
    </row>
    <row r="216" spans="1:5" s="9" customFormat="1" ht="13.5" customHeight="1">
      <c r="A216" s="27" t="s">
        <v>145</v>
      </c>
      <c r="B216" s="24"/>
      <c r="C216" s="19">
        <v>0</v>
      </c>
      <c r="D216" s="31"/>
      <c r="E216" s="32"/>
    </row>
    <row r="217" spans="1:5" s="9" customFormat="1" ht="13.5" customHeight="1">
      <c r="A217" s="27" t="s">
        <v>146</v>
      </c>
      <c r="B217" s="35">
        <f t="shared" ref="B217" si="18">SUM(B218:B231)</f>
        <v>973</v>
      </c>
      <c r="C217" s="19">
        <f>SUM(C218:C231)</f>
        <v>1250</v>
      </c>
      <c r="D217" s="31">
        <v>1.1869070208728654</v>
      </c>
      <c r="E217" s="32">
        <v>0.99920063948840931</v>
      </c>
    </row>
    <row r="218" spans="1:5" s="9" customFormat="1" ht="13.5" customHeight="1">
      <c r="A218" s="27" t="s">
        <v>32</v>
      </c>
      <c r="B218" s="20">
        <v>960</v>
      </c>
      <c r="C218" s="19">
        <v>960</v>
      </c>
      <c r="D218" s="31">
        <v>1.1204933586337762</v>
      </c>
      <c r="E218" s="32">
        <v>0.81287044877222692</v>
      </c>
    </row>
    <row r="219" spans="1:5" s="9" customFormat="1" ht="13.5" customHeight="1">
      <c r="A219" s="27" t="s">
        <v>33</v>
      </c>
      <c r="B219" s="20"/>
      <c r="C219" s="19">
        <v>0</v>
      </c>
      <c r="D219" s="31"/>
      <c r="E219" s="32"/>
    </row>
    <row r="220" spans="1:5" s="9" customFormat="1" ht="13.5" customHeight="1">
      <c r="A220" s="27" t="s">
        <v>34</v>
      </c>
      <c r="B220" s="20"/>
      <c r="C220" s="19">
        <v>0</v>
      </c>
      <c r="D220" s="31"/>
      <c r="E220" s="32"/>
    </row>
    <row r="221" spans="1:5" s="9" customFormat="1" ht="13.5" customHeight="1">
      <c r="A221" s="27" t="s">
        <v>147</v>
      </c>
      <c r="B221" s="20">
        <v>13</v>
      </c>
      <c r="C221" s="19">
        <v>16</v>
      </c>
      <c r="D221" s="31"/>
      <c r="E221" s="32">
        <v>1.2307692307692308</v>
      </c>
    </row>
    <row r="222" spans="1:5" s="9" customFormat="1" ht="13.5" customHeight="1">
      <c r="A222" s="27" t="s">
        <v>148</v>
      </c>
      <c r="B222" s="20"/>
      <c r="C222" s="19">
        <v>0</v>
      </c>
      <c r="D222" s="31"/>
      <c r="E222" s="32"/>
    </row>
    <row r="223" spans="1:5" s="9" customFormat="1" ht="13.5" customHeight="1">
      <c r="A223" s="27" t="s">
        <v>73</v>
      </c>
      <c r="B223" s="20"/>
      <c r="C223" s="19">
        <v>0</v>
      </c>
      <c r="D223" s="31"/>
      <c r="E223" s="32"/>
    </row>
    <row r="224" spans="1:5" s="9" customFormat="1" ht="13.5" customHeight="1">
      <c r="A224" s="27" t="s">
        <v>149</v>
      </c>
      <c r="B224" s="20"/>
      <c r="C224" s="19">
        <v>0</v>
      </c>
      <c r="D224" s="31"/>
      <c r="E224" s="32"/>
    </row>
    <row r="225" spans="1:5" s="9" customFormat="1" ht="13.5" customHeight="1">
      <c r="A225" s="27" t="s">
        <v>150</v>
      </c>
      <c r="B225" s="20"/>
      <c r="C225" s="19">
        <v>0</v>
      </c>
      <c r="D225" s="31"/>
      <c r="E225" s="32"/>
    </row>
    <row r="226" spans="1:5" s="9" customFormat="1" ht="13.5" customHeight="1">
      <c r="A226" s="27" t="s">
        <v>151</v>
      </c>
      <c r="B226" s="20"/>
      <c r="C226" s="19">
        <v>0</v>
      </c>
      <c r="D226" s="31"/>
      <c r="E226" s="32"/>
    </row>
    <row r="227" spans="1:5" s="9" customFormat="1" ht="13.5" customHeight="1">
      <c r="A227" s="27" t="s">
        <v>152</v>
      </c>
      <c r="B227" s="20"/>
      <c r="C227" s="19">
        <v>0</v>
      </c>
      <c r="D227" s="31"/>
      <c r="E227" s="32"/>
    </row>
    <row r="228" spans="1:5" s="9" customFormat="1" ht="13.5" customHeight="1">
      <c r="A228" s="27" t="s">
        <v>153</v>
      </c>
      <c r="B228" s="20"/>
      <c r="C228" s="19">
        <v>0</v>
      </c>
      <c r="D228" s="31"/>
      <c r="E228" s="32"/>
    </row>
    <row r="229" spans="1:5" s="9" customFormat="1" ht="13.5" customHeight="1">
      <c r="A229" s="27" t="s">
        <v>154</v>
      </c>
      <c r="B229" s="20"/>
      <c r="C229" s="19">
        <v>0</v>
      </c>
      <c r="D229" s="31"/>
      <c r="E229" s="32"/>
    </row>
    <row r="230" spans="1:5" s="9" customFormat="1" ht="13.5" customHeight="1">
      <c r="A230" s="27" t="s">
        <v>41</v>
      </c>
      <c r="B230" s="20"/>
      <c r="C230" s="19">
        <v>0</v>
      </c>
      <c r="D230" s="31"/>
      <c r="E230" s="32"/>
    </row>
    <row r="231" spans="1:5" s="9" customFormat="1" ht="13.5" customHeight="1">
      <c r="A231" s="27" t="s">
        <v>155</v>
      </c>
      <c r="B231" s="20"/>
      <c r="C231" s="19">
        <v>274</v>
      </c>
      <c r="D231" s="31"/>
      <c r="E231" s="32">
        <v>4.807017543859649</v>
      </c>
    </row>
    <row r="232" spans="1:5" s="9" customFormat="1" ht="13.5" customHeight="1">
      <c r="A232" s="27" t="s">
        <v>156</v>
      </c>
      <c r="B232" s="20">
        <v>100</v>
      </c>
      <c r="C232" s="19">
        <f>SUM(C233:C234)</f>
        <v>170</v>
      </c>
      <c r="D232" s="31"/>
      <c r="E232" s="32">
        <v>1.8478260869565217</v>
      </c>
    </row>
    <row r="233" spans="1:5" s="9" customFormat="1" ht="13.5" customHeight="1">
      <c r="A233" s="28" t="s">
        <v>157</v>
      </c>
      <c r="B233" s="20"/>
      <c r="C233" s="19">
        <v>0</v>
      </c>
      <c r="D233" s="31"/>
      <c r="E233" s="32"/>
    </row>
    <row r="234" spans="1:5" s="9" customFormat="1" ht="13.5" customHeight="1">
      <c r="A234" s="28" t="s">
        <v>158</v>
      </c>
      <c r="B234" s="20">
        <v>100</v>
      </c>
      <c r="C234" s="19">
        <v>170</v>
      </c>
      <c r="D234" s="31"/>
      <c r="E234" s="32">
        <v>1.8478260869565217</v>
      </c>
    </row>
    <row r="235" spans="1:5" s="9" customFormat="1" ht="13.5" customHeight="1">
      <c r="A235" s="26" t="s">
        <v>6</v>
      </c>
      <c r="B235" s="20"/>
      <c r="C235" s="19">
        <v>0</v>
      </c>
      <c r="D235" s="31"/>
      <c r="E235" s="32"/>
    </row>
    <row r="236" spans="1:5" s="9" customFormat="1" ht="13.5" customHeight="1">
      <c r="A236" s="27" t="s">
        <v>17</v>
      </c>
      <c r="B236" s="20"/>
      <c r="C236" s="19">
        <f>SUM(C237:C238)</f>
        <v>0</v>
      </c>
      <c r="D236" s="31"/>
      <c r="E236" s="32"/>
    </row>
    <row r="237" spans="1:5" s="9" customFormat="1" ht="13.5" customHeight="1">
      <c r="A237" s="27" t="s">
        <v>159</v>
      </c>
      <c r="B237" s="20"/>
      <c r="C237" s="19">
        <v>0</v>
      </c>
      <c r="D237" s="31"/>
      <c r="E237" s="32"/>
    </row>
    <row r="238" spans="1:5" s="9" customFormat="1" ht="13.5" customHeight="1">
      <c r="A238" s="27" t="s">
        <v>160</v>
      </c>
      <c r="B238" s="20"/>
      <c r="C238" s="19">
        <v>0</v>
      </c>
      <c r="D238" s="31"/>
      <c r="E238" s="32"/>
    </row>
    <row r="239" spans="1:5" s="9" customFormat="1" ht="13.5" customHeight="1">
      <c r="A239" s="26" t="s">
        <v>8</v>
      </c>
      <c r="B239" s="20">
        <f t="shared" ref="B239" si="19">B240+B248</f>
        <v>35</v>
      </c>
      <c r="C239" s="19">
        <v>58</v>
      </c>
      <c r="D239" s="31"/>
      <c r="E239" s="32"/>
    </row>
    <row r="240" spans="1:5" s="9" customFormat="1" ht="13.5" customHeight="1">
      <c r="A240" s="28" t="s">
        <v>161</v>
      </c>
      <c r="B240" s="20">
        <v>35</v>
      </c>
      <c r="C240" s="19">
        <v>58</v>
      </c>
      <c r="D240" s="31"/>
      <c r="E240" s="32"/>
    </row>
    <row r="241" spans="1:5" s="9" customFormat="1" ht="13.5" customHeight="1">
      <c r="A241" s="28" t="s">
        <v>162</v>
      </c>
      <c r="B241" s="20"/>
      <c r="C241" s="19">
        <v>0</v>
      </c>
      <c r="D241" s="31"/>
      <c r="E241" s="32"/>
    </row>
    <row r="242" spans="1:5" s="9" customFormat="1" ht="13.5" customHeight="1">
      <c r="A242" s="27" t="s">
        <v>163</v>
      </c>
      <c r="B242" s="20"/>
      <c r="C242" s="19">
        <v>0</v>
      </c>
      <c r="D242" s="31"/>
      <c r="E242" s="32"/>
    </row>
    <row r="243" spans="1:5" s="9" customFormat="1" ht="13.5" customHeight="1">
      <c r="A243" s="27" t="s">
        <v>164</v>
      </c>
      <c r="B243" s="20"/>
      <c r="C243" s="19">
        <v>0</v>
      </c>
      <c r="D243" s="31"/>
      <c r="E243" s="32"/>
    </row>
    <row r="244" spans="1:5" s="9" customFormat="1" ht="13.5" customHeight="1">
      <c r="A244" s="27" t="s">
        <v>165</v>
      </c>
      <c r="B244" s="20"/>
      <c r="C244" s="19">
        <v>0</v>
      </c>
      <c r="D244" s="31"/>
      <c r="E244" s="32"/>
    </row>
    <row r="245" spans="1:5" s="9" customFormat="1" ht="13.5" customHeight="1">
      <c r="A245" s="28" t="s">
        <v>166</v>
      </c>
      <c r="B245" s="20">
        <v>35</v>
      </c>
      <c r="C245" s="19">
        <v>35</v>
      </c>
      <c r="D245" s="31"/>
      <c r="E245" s="32"/>
    </row>
    <row r="246" spans="1:5" s="9" customFormat="1" ht="13.5" customHeight="1">
      <c r="A246" s="28" t="s">
        <v>167</v>
      </c>
      <c r="B246" s="20"/>
      <c r="C246" s="19">
        <v>0</v>
      </c>
      <c r="D246" s="31"/>
      <c r="E246" s="32"/>
    </row>
    <row r="247" spans="1:5" s="9" customFormat="1" ht="13.5" customHeight="1">
      <c r="A247" s="28" t="s">
        <v>168</v>
      </c>
      <c r="B247" s="20"/>
      <c r="C247" s="19">
        <v>23</v>
      </c>
      <c r="D247" s="31"/>
      <c r="E247" s="32"/>
    </row>
    <row r="248" spans="1:5" s="9" customFormat="1" ht="13.5" customHeight="1">
      <c r="A248" s="28" t="s">
        <v>169</v>
      </c>
      <c r="B248" s="20"/>
      <c r="C248" s="19">
        <v>0</v>
      </c>
      <c r="D248" s="31"/>
      <c r="E248" s="32"/>
    </row>
    <row r="249" spans="1:5" s="9" customFormat="1" ht="13.5" customHeight="1">
      <c r="A249" s="26" t="s">
        <v>961</v>
      </c>
      <c r="B249" s="20">
        <f t="shared" ref="B249" si="20">B250+B253+B264+B271+B279+B288+B302+B312+B322+B330+B336</f>
        <v>6119</v>
      </c>
      <c r="C249" s="19">
        <f>SUM(C250,C253,C264,C271,C279,C288,C302,C312,C322,C330,C336)</f>
        <v>7484</v>
      </c>
      <c r="D249" s="31">
        <v>1.4155021427240544</v>
      </c>
      <c r="E249" s="32">
        <v>0.98512570751612483</v>
      </c>
    </row>
    <row r="250" spans="1:5" s="9" customFormat="1" ht="13.5" customHeight="1">
      <c r="A250" s="27" t="s">
        <v>170</v>
      </c>
      <c r="B250" s="20">
        <f t="shared" ref="B250" si="21">SUM(B251:B252)</f>
        <v>20</v>
      </c>
      <c r="C250" s="19">
        <f>SUM(C251:C252)</f>
        <v>19</v>
      </c>
      <c r="D250" s="31">
        <v>0.55000000000000004</v>
      </c>
      <c r="E250" s="32">
        <v>1.7272727272727273</v>
      </c>
    </row>
    <row r="251" spans="1:5" s="9" customFormat="1" ht="13.5" customHeight="1">
      <c r="A251" s="27" t="s">
        <v>171</v>
      </c>
      <c r="B251" s="20">
        <v>20</v>
      </c>
      <c r="C251" s="19">
        <v>19</v>
      </c>
      <c r="D251" s="31">
        <v>0.55000000000000004</v>
      </c>
      <c r="E251" s="32">
        <v>1.7272727272727273</v>
      </c>
    </row>
    <row r="252" spans="1:5" s="9" customFormat="1" ht="13.5" customHeight="1">
      <c r="A252" s="28" t="s">
        <v>172</v>
      </c>
      <c r="B252" s="20"/>
      <c r="C252" s="19">
        <v>0</v>
      </c>
      <c r="D252" s="31"/>
      <c r="E252" s="32"/>
    </row>
    <row r="253" spans="1:5" s="9" customFormat="1" ht="13.5" customHeight="1">
      <c r="A253" s="28" t="s">
        <v>173</v>
      </c>
      <c r="B253" s="20">
        <f t="shared" ref="B253" si="22">SUM(B254:B263)</f>
        <v>5402</v>
      </c>
      <c r="C253" s="19">
        <v>6466</v>
      </c>
      <c r="D253" s="31">
        <v>1.2580064051240993</v>
      </c>
      <c r="E253" s="32">
        <v>1.0287987271280827</v>
      </c>
    </row>
    <row r="254" spans="1:5" s="9" customFormat="1" ht="13.5" customHeight="1">
      <c r="A254" s="28" t="s">
        <v>32</v>
      </c>
      <c r="B254" s="20">
        <v>4569</v>
      </c>
      <c r="C254" s="19">
        <v>5286</v>
      </c>
      <c r="D254" s="31">
        <v>1.2336594041796354</v>
      </c>
      <c r="E254" s="32">
        <v>0.95260407280591097</v>
      </c>
    </row>
    <row r="255" spans="1:5" s="9" customFormat="1" ht="13.5" customHeight="1">
      <c r="A255" s="28" t="s">
        <v>33</v>
      </c>
      <c r="B255" s="20"/>
      <c r="C255" s="19">
        <v>0</v>
      </c>
      <c r="D255" s="31"/>
      <c r="E255" s="32"/>
    </row>
    <row r="256" spans="1:5" s="9" customFormat="1" ht="13.5" customHeight="1">
      <c r="A256" s="28" t="s">
        <v>34</v>
      </c>
      <c r="B256" s="20"/>
      <c r="C256" s="19">
        <v>0</v>
      </c>
      <c r="D256" s="31"/>
      <c r="E256" s="32"/>
    </row>
    <row r="257" spans="1:5" s="9" customFormat="1" ht="13.5" customHeight="1">
      <c r="A257" s="28" t="s">
        <v>73</v>
      </c>
      <c r="B257" s="20"/>
      <c r="C257" s="19">
        <v>0</v>
      </c>
      <c r="D257" s="31"/>
      <c r="E257" s="32"/>
    </row>
    <row r="258" spans="1:5" s="9" customFormat="1" ht="13.5" customHeight="1">
      <c r="A258" s="28" t="s">
        <v>174</v>
      </c>
      <c r="B258" s="20"/>
      <c r="C258" s="19">
        <v>0</v>
      </c>
      <c r="D258" s="31"/>
      <c r="E258" s="32"/>
    </row>
    <row r="259" spans="1:5" s="9" customFormat="1" ht="13.5" customHeight="1">
      <c r="A259" s="28" t="s">
        <v>175</v>
      </c>
      <c r="B259" s="20"/>
      <c r="C259" s="19">
        <v>0</v>
      </c>
      <c r="D259" s="31"/>
      <c r="E259" s="32"/>
    </row>
    <row r="260" spans="1:5" s="9" customFormat="1" ht="13.5" customHeight="1">
      <c r="A260" s="28" t="s">
        <v>176</v>
      </c>
      <c r="B260" s="20"/>
      <c r="C260" s="19">
        <v>0</v>
      </c>
      <c r="D260" s="31"/>
      <c r="E260" s="32"/>
    </row>
    <row r="261" spans="1:5" s="9" customFormat="1" ht="13.5" customHeight="1">
      <c r="A261" s="28" t="s">
        <v>177</v>
      </c>
      <c r="B261" s="20"/>
      <c r="C261" s="19">
        <v>3</v>
      </c>
      <c r="D261" s="31"/>
      <c r="E261" s="32"/>
    </row>
    <row r="262" spans="1:5" s="9" customFormat="1" ht="13.5" customHeight="1">
      <c r="A262" s="28" t="s">
        <v>41</v>
      </c>
      <c r="B262" s="20"/>
      <c r="C262" s="19">
        <v>0</v>
      </c>
      <c r="D262" s="31"/>
      <c r="E262" s="32"/>
    </row>
    <row r="263" spans="1:5" s="9" customFormat="1" ht="13.5" customHeight="1">
      <c r="A263" s="28" t="s">
        <v>178</v>
      </c>
      <c r="B263" s="20">
        <v>833</v>
      </c>
      <c r="C263" s="19">
        <v>1177</v>
      </c>
      <c r="D263" s="31">
        <v>1.4779116465863453</v>
      </c>
      <c r="E263" s="32">
        <v>1.5991847826086956</v>
      </c>
    </row>
    <row r="264" spans="1:5" s="9" customFormat="1" ht="13.5" customHeight="1">
      <c r="A264" s="27" t="s">
        <v>179</v>
      </c>
      <c r="B264" s="20">
        <f t="shared" ref="B264" si="23">SUM(B265:B270)</f>
        <v>0</v>
      </c>
      <c r="C264" s="19">
        <f>SUM(C265:C270)</f>
        <v>0</v>
      </c>
      <c r="D264" s="31"/>
      <c r="E264" s="32"/>
    </row>
    <row r="265" spans="1:5" s="9" customFormat="1" ht="13.5" customHeight="1">
      <c r="A265" s="27" t="s">
        <v>32</v>
      </c>
      <c r="B265" s="20"/>
      <c r="C265" s="19">
        <v>0</v>
      </c>
      <c r="D265" s="31"/>
      <c r="E265" s="32"/>
    </row>
    <row r="266" spans="1:5" s="9" customFormat="1" ht="13.5" customHeight="1">
      <c r="A266" s="27" t="s">
        <v>33</v>
      </c>
      <c r="B266" s="20"/>
      <c r="C266" s="19">
        <v>0</v>
      </c>
      <c r="D266" s="31"/>
      <c r="E266" s="32"/>
    </row>
    <row r="267" spans="1:5" s="9" customFormat="1" ht="13.5" customHeight="1">
      <c r="A267" s="28" t="s">
        <v>34</v>
      </c>
      <c r="B267" s="20"/>
      <c r="C267" s="19">
        <v>0</v>
      </c>
      <c r="D267" s="31"/>
      <c r="E267" s="32"/>
    </row>
    <row r="268" spans="1:5" s="9" customFormat="1" ht="13.5" customHeight="1">
      <c r="A268" s="28" t="s">
        <v>180</v>
      </c>
      <c r="B268" s="20"/>
      <c r="C268" s="19">
        <v>0</v>
      </c>
      <c r="D268" s="31"/>
      <c r="E268" s="32"/>
    </row>
    <row r="269" spans="1:5" s="9" customFormat="1" ht="13.5" customHeight="1">
      <c r="A269" s="28" t="s">
        <v>41</v>
      </c>
      <c r="B269" s="20"/>
      <c r="C269" s="19">
        <v>0</v>
      </c>
      <c r="D269" s="31"/>
      <c r="E269" s="32"/>
    </row>
    <row r="270" spans="1:5" s="9" customFormat="1" ht="13.5" customHeight="1">
      <c r="A270" s="26" t="s">
        <v>181</v>
      </c>
      <c r="B270" s="20"/>
      <c r="C270" s="19">
        <v>0</v>
      </c>
      <c r="D270" s="31"/>
      <c r="E270" s="32"/>
    </row>
    <row r="271" spans="1:5" s="9" customFormat="1" ht="13.5" customHeight="1">
      <c r="A271" s="27" t="s">
        <v>182</v>
      </c>
      <c r="B271" s="20">
        <f t="shared" ref="B271" si="24">SUM(B272:B278)</f>
        <v>65</v>
      </c>
      <c r="C271" s="19">
        <f>SUM(C272:C278)</f>
        <v>65</v>
      </c>
      <c r="D271" s="31"/>
      <c r="E271" s="32">
        <v>0.47445255474452552</v>
      </c>
    </row>
    <row r="272" spans="1:5" s="9" customFormat="1" ht="13.5" customHeight="1">
      <c r="A272" s="27" t="s">
        <v>32</v>
      </c>
      <c r="B272" s="20">
        <v>65</v>
      </c>
      <c r="C272" s="19">
        <v>65</v>
      </c>
      <c r="D272" s="31"/>
      <c r="E272" s="32">
        <v>0.47445255474452552</v>
      </c>
    </row>
    <row r="273" spans="1:5" s="9" customFormat="1" ht="13.5" customHeight="1">
      <c r="A273" s="27" t="s">
        <v>33</v>
      </c>
      <c r="B273" s="20"/>
      <c r="C273" s="19">
        <v>0</v>
      </c>
      <c r="D273" s="31"/>
      <c r="E273" s="32"/>
    </row>
    <row r="274" spans="1:5" s="9" customFormat="1" ht="13.5" customHeight="1">
      <c r="A274" s="28" t="s">
        <v>34</v>
      </c>
      <c r="B274" s="20"/>
      <c r="C274" s="19">
        <v>0</v>
      </c>
      <c r="D274" s="31"/>
      <c r="E274" s="32"/>
    </row>
    <row r="275" spans="1:5" s="9" customFormat="1" ht="13.5" customHeight="1">
      <c r="A275" s="28" t="s">
        <v>183</v>
      </c>
      <c r="B275" s="20"/>
      <c r="C275" s="19">
        <v>0</v>
      </c>
      <c r="D275" s="31"/>
      <c r="E275" s="32"/>
    </row>
    <row r="276" spans="1:5" s="9" customFormat="1" ht="13.5" customHeight="1">
      <c r="A276" s="28" t="s">
        <v>184</v>
      </c>
      <c r="B276" s="20"/>
      <c r="C276" s="19">
        <v>0</v>
      </c>
      <c r="D276" s="31"/>
      <c r="E276" s="32"/>
    </row>
    <row r="277" spans="1:5" s="9" customFormat="1" ht="13.5" customHeight="1">
      <c r="A277" s="28" t="s">
        <v>41</v>
      </c>
      <c r="B277" s="20"/>
      <c r="C277" s="19">
        <v>0</v>
      </c>
      <c r="D277" s="31"/>
      <c r="E277" s="32"/>
    </row>
    <row r="278" spans="1:5" s="9" customFormat="1" ht="13.5" customHeight="1">
      <c r="A278" s="28" t="s">
        <v>185</v>
      </c>
      <c r="B278" s="20"/>
      <c r="C278" s="19">
        <v>0</v>
      </c>
      <c r="D278" s="31"/>
      <c r="E278" s="32"/>
    </row>
    <row r="279" spans="1:5" s="9" customFormat="1" ht="13.5" customHeight="1">
      <c r="A279" s="26" t="s">
        <v>186</v>
      </c>
      <c r="B279" s="20">
        <f t="shared" ref="B279" si="25">SUM(B280:B287)</f>
        <v>185</v>
      </c>
      <c r="C279" s="19">
        <f>SUM(C280:C287)</f>
        <v>353</v>
      </c>
      <c r="D279" s="31"/>
      <c r="E279" s="32">
        <v>0.69215686274509802</v>
      </c>
    </row>
    <row r="280" spans="1:5" s="9" customFormat="1" ht="13.5" customHeight="1">
      <c r="A280" s="27" t="s">
        <v>32</v>
      </c>
      <c r="B280" s="20">
        <v>185</v>
      </c>
      <c r="C280" s="19">
        <v>153</v>
      </c>
      <c r="D280" s="31"/>
      <c r="E280" s="32">
        <v>0.58846153846153848</v>
      </c>
    </row>
    <row r="281" spans="1:5" s="9" customFormat="1" ht="13.5" customHeight="1">
      <c r="A281" s="27" t="s">
        <v>33</v>
      </c>
      <c r="B281" s="20"/>
      <c r="C281" s="19">
        <v>0</v>
      </c>
      <c r="D281" s="31"/>
      <c r="E281" s="32"/>
    </row>
    <row r="282" spans="1:5" s="9" customFormat="1" ht="13.5" customHeight="1">
      <c r="A282" s="27" t="s">
        <v>34</v>
      </c>
      <c r="B282" s="20"/>
      <c r="C282" s="19">
        <v>0</v>
      </c>
      <c r="D282" s="31"/>
      <c r="E282" s="32"/>
    </row>
    <row r="283" spans="1:5" s="9" customFormat="1" ht="13.5" customHeight="1">
      <c r="A283" s="28" t="s">
        <v>187</v>
      </c>
      <c r="B283" s="20"/>
      <c r="C283" s="19">
        <v>0</v>
      </c>
      <c r="D283" s="31"/>
      <c r="E283" s="32"/>
    </row>
    <row r="284" spans="1:5" s="9" customFormat="1" ht="13.5" customHeight="1">
      <c r="A284" s="28" t="s">
        <v>188</v>
      </c>
      <c r="B284" s="20"/>
      <c r="C284" s="19">
        <v>0</v>
      </c>
      <c r="D284" s="31"/>
      <c r="E284" s="32"/>
    </row>
    <row r="285" spans="1:5" s="9" customFormat="1" ht="13.5" customHeight="1">
      <c r="A285" s="28" t="s">
        <v>189</v>
      </c>
      <c r="B285" s="20"/>
      <c r="C285" s="19">
        <v>200</v>
      </c>
      <c r="D285" s="31"/>
      <c r="E285" s="32">
        <v>0.86956521739130432</v>
      </c>
    </row>
    <row r="286" spans="1:5" s="9" customFormat="1" ht="13.5" customHeight="1">
      <c r="A286" s="27" t="s">
        <v>41</v>
      </c>
      <c r="B286" s="20"/>
      <c r="C286" s="19">
        <v>0</v>
      </c>
      <c r="D286" s="31"/>
      <c r="E286" s="32"/>
    </row>
    <row r="287" spans="1:5" s="9" customFormat="1" ht="13.5" customHeight="1">
      <c r="A287" s="27" t="s">
        <v>190</v>
      </c>
      <c r="B287" s="20"/>
      <c r="C287" s="19">
        <v>0</v>
      </c>
      <c r="D287" s="31"/>
      <c r="E287" s="32"/>
    </row>
    <row r="288" spans="1:5" s="9" customFormat="1" ht="13.5" customHeight="1">
      <c r="A288" s="27" t="s">
        <v>191</v>
      </c>
      <c r="B288" s="20">
        <f t="shared" ref="B288" si="26">SUM(B289:B301)</f>
        <v>412</v>
      </c>
      <c r="C288" s="19">
        <f>SUM(C289:C301)</f>
        <v>528</v>
      </c>
      <c r="D288" s="31">
        <v>1.7728706624605679</v>
      </c>
      <c r="E288" s="32">
        <v>0.93950177935943058</v>
      </c>
    </row>
    <row r="289" spans="1:5" s="9" customFormat="1" ht="13.5" customHeight="1">
      <c r="A289" s="28" t="s">
        <v>32</v>
      </c>
      <c r="B289" s="20">
        <v>298</v>
      </c>
      <c r="C289" s="19">
        <v>310</v>
      </c>
      <c r="D289" s="31">
        <v>1.0134680134680134</v>
      </c>
      <c r="E289" s="32">
        <v>1.0299003322259137</v>
      </c>
    </row>
    <row r="290" spans="1:5" s="9" customFormat="1" ht="13.5" customHeight="1">
      <c r="A290" s="28" t="s">
        <v>33</v>
      </c>
      <c r="B290" s="20"/>
      <c r="C290" s="19">
        <v>0</v>
      </c>
      <c r="D290" s="31"/>
      <c r="E290" s="32"/>
    </row>
    <row r="291" spans="1:5" s="9" customFormat="1" ht="13.5" customHeight="1">
      <c r="A291" s="28" t="s">
        <v>34</v>
      </c>
      <c r="B291" s="20"/>
      <c r="C291" s="19">
        <v>0</v>
      </c>
      <c r="D291" s="31"/>
      <c r="E291" s="32"/>
    </row>
    <row r="292" spans="1:5" s="9" customFormat="1" ht="13.5" customHeight="1">
      <c r="A292" s="26" t="s">
        <v>192</v>
      </c>
      <c r="B292" s="20"/>
      <c r="C292" s="19">
        <v>41</v>
      </c>
      <c r="D292" s="31"/>
      <c r="E292" s="32">
        <v>0.87234042553191493</v>
      </c>
    </row>
    <row r="293" spans="1:5" s="9" customFormat="1" ht="13.5" customHeight="1">
      <c r="A293" s="27" t="s">
        <v>193</v>
      </c>
      <c r="B293" s="20"/>
      <c r="C293" s="19">
        <v>0</v>
      </c>
      <c r="D293" s="31"/>
      <c r="E293" s="32"/>
    </row>
    <row r="294" spans="1:5" s="9" customFormat="1" ht="13.5" customHeight="1">
      <c r="A294" s="27" t="s">
        <v>194</v>
      </c>
      <c r="B294" s="20"/>
      <c r="C294" s="19">
        <v>0</v>
      </c>
      <c r="D294" s="31"/>
      <c r="E294" s="32"/>
    </row>
    <row r="295" spans="1:5" s="9" customFormat="1" ht="13.5" customHeight="1">
      <c r="A295" s="27" t="s">
        <v>195</v>
      </c>
      <c r="B295" s="20">
        <v>20</v>
      </c>
      <c r="C295" s="19">
        <v>20</v>
      </c>
      <c r="D295" s="31">
        <v>0.9</v>
      </c>
      <c r="E295" s="32">
        <v>1.1111111111111112</v>
      </c>
    </row>
    <row r="296" spans="1:5" s="9" customFormat="1" ht="13.5" customHeight="1">
      <c r="A296" s="28" t="s">
        <v>196</v>
      </c>
      <c r="B296" s="20"/>
      <c r="C296" s="19">
        <v>0</v>
      </c>
      <c r="D296" s="31"/>
      <c r="E296" s="32"/>
    </row>
    <row r="297" spans="1:5" s="9" customFormat="1" ht="13.5" customHeight="1">
      <c r="A297" s="28" t="s">
        <v>197</v>
      </c>
      <c r="B297" s="20"/>
      <c r="C297" s="19">
        <v>0</v>
      </c>
      <c r="D297" s="31"/>
      <c r="E297" s="32"/>
    </row>
    <row r="298" spans="1:5" s="9" customFormat="1" ht="13.5" customHeight="1">
      <c r="A298" s="28" t="s">
        <v>198</v>
      </c>
      <c r="B298" s="20"/>
      <c r="C298" s="19">
        <v>0</v>
      </c>
      <c r="D298" s="31"/>
      <c r="E298" s="32"/>
    </row>
    <row r="299" spans="1:5" s="9" customFormat="1" ht="13.5" customHeight="1">
      <c r="A299" s="28" t="s">
        <v>73</v>
      </c>
      <c r="B299" s="20"/>
      <c r="C299" s="19">
        <v>0</v>
      </c>
      <c r="D299" s="31"/>
      <c r="E299" s="32"/>
    </row>
    <row r="300" spans="1:5" s="9" customFormat="1" ht="13.5" customHeight="1">
      <c r="A300" s="28" t="s">
        <v>41</v>
      </c>
      <c r="B300" s="20"/>
      <c r="C300" s="19">
        <v>0</v>
      </c>
      <c r="D300" s="31"/>
      <c r="E300" s="32"/>
    </row>
    <row r="301" spans="1:5" s="9" customFormat="1" ht="13.5" customHeight="1">
      <c r="A301" s="27" t="s">
        <v>199</v>
      </c>
      <c r="B301" s="20">
        <v>94</v>
      </c>
      <c r="C301" s="19">
        <v>157</v>
      </c>
      <c r="D301" s="31"/>
      <c r="E301" s="32">
        <v>0.81770833333333337</v>
      </c>
    </row>
    <row r="302" spans="1:5" s="9" customFormat="1" ht="13.5" customHeight="1">
      <c r="A302" s="27" t="s">
        <v>200</v>
      </c>
      <c r="B302" s="20">
        <f t="shared" ref="B302" si="27">SUM(B303:B311)</f>
        <v>35</v>
      </c>
      <c r="C302" s="19">
        <f>SUM(C303:C311)</f>
        <v>35</v>
      </c>
      <c r="D302" s="31">
        <v>0.91176470588235292</v>
      </c>
      <c r="E302" s="32">
        <v>1.1290322580645162</v>
      </c>
    </row>
    <row r="303" spans="1:5" s="9" customFormat="1" ht="13.5" customHeight="1">
      <c r="A303" s="27" t="s">
        <v>32</v>
      </c>
      <c r="B303" s="20"/>
      <c r="C303" s="19">
        <v>0</v>
      </c>
      <c r="D303" s="31"/>
      <c r="E303" s="32"/>
    </row>
    <row r="304" spans="1:5" s="9" customFormat="1" ht="13.5" customHeight="1">
      <c r="A304" s="28" t="s">
        <v>33</v>
      </c>
      <c r="B304" s="20"/>
      <c r="C304" s="19">
        <v>0</v>
      </c>
      <c r="D304" s="31"/>
      <c r="E304" s="32"/>
    </row>
    <row r="305" spans="1:5" s="9" customFormat="1" ht="13.5" customHeight="1">
      <c r="A305" s="28" t="s">
        <v>34</v>
      </c>
      <c r="B305" s="20"/>
      <c r="C305" s="19">
        <v>0</v>
      </c>
      <c r="D305" s="31"/>
      <c r="E305" s="32"/>
    </row>
    <row r="306" spans="1:5" s="9" customFormat="1" ht="13.5" customHeight="1">
      <c r="A306" s="28" t="s">
        <v>201</v>
      </c>
      <c r="B306" s="20">
        <v>35</v>
      </c>
      <c r="C306" s="19">
        <v>35</v>
      </c>
      <c r="D306" s="31">
        <v>0.91176470588235292</v>
      </c>
      <c r="E306" s="32">
        <v>1.1290322580645162</v>
      </c>
    </row>
    <row r="307" spans="1:5" s="9" customFormat="1" ht="13.5" customHeight="1">
      <c r="A307" s="26" t="s">
        <v>202</v>
      </c>
      <c r="B307" s="20"/>
      <c r="C307" s="19">
        <v>0</v>
      </c>
      <c r="D307" s="31"/>
      <c r="E307" s="32"/>
    </row>
    <row r="308" spans="1:5" s="9" customFormat="1" ht="13.5" customHeight="1">
      <c r="A308" s="27" t="s">
        <v>203</v>
      </c>
      <c r="B308" s="20"/>
      <c r="C308" s="19">
        <v>0</v>
      </c>
      <c r="D308" s="31"/>
      <c r="E308" s="32"/>
    </row>
    <row r="309" spans="1:5" s="9" customFormat="1" ht="13.5" customHeight="1">
      <c r="A309" s="27" t="s">
        <v>73</v>
      </c>
      <c r="B309" s="20"/>
      <c r="C309" s="19">
        <v>0</v>
      </c>
      <c r="D309" s="31"/>
      <c r="E309" s="32"/>
    </row>
    <row r="310" spans="1:5" s="9" customFormat="1" ht="13.5" customHeight="1">
      <c r="A310" s="27" t="s">
        <v>41</v>
      </c>
      <c r="B310" s="20"/>
      <c r="C310" s="19">
        <v>0</v>
      </c>
      <c r="D310" s="31"/>
      <c r="E310" s="32"/>
    </row>
    <row r="311" spans="1:5" s="9" customFormat="1" ht="13.5" customHeight="1">
      <c r="A311" s="27" t="s">
        <v>204</v>
      </c>
      <c r="B311" s="20"/>
      <c r="C311" s="19">
        <v>0</v>
      </c>
      <c r="D311" s="31"/>
      <c r="E311" s="32"/>
    </row>
    <row r="312" spans="1:5" s="9" customFormat="1" ht="13.5" customHeight="1">
      <c r="A312" s="28" t="s">
        <v>205</v>
      </c>
      <c r="B312" s="20">
        <f t="shared" ref="B312" si="28">SUM(B313:B321)</f>
        <v>0</v>
      </c>
      <c r="C312" s="19">
        <f>SUM(C313:C321)</f>
        <v>0</v>
      </c>
      <c r="D312" s="31"/>
      <c r="E312" s="32"/>
    </row>
    <row r="313" spans="1:5" s="9" customFormat="1" ht="13.5" customHeight="1">
      <c r="A313" s="28" t="s">
        <v>32</v>
      </c>
      <c r="B313" s="20"/>
      <c r="C313" s="19">
        <v>0</v>
      </c>
      <c r="D313" s="31"/>
      <c r="E313" s="32"/>
    </row>
    <row r="314" spans="1:5" s="9" customFormat="1" ht="13.5" customHeight="1">
      <c r="A314" s="28" t="s">
        <v>33</v>
      </c>
      <c r="B314" s="20"/>
      <c r="C314" s="19">
        <v>0</v>
      </c>
      <c r="D314" s="31"/>
      <c r="E314" s="32"/>
    </row>
    <row r="315" spans="1:5" s="9" customFormat="1" ht="13.5" customHeight="1">
      <c r="A315" s="27" t="s">
        <v>34</v>
      </c>
      <c r="B315" s="20"/>
      <c r="C315" s="19">
        <v>0</v>
      </c>
      <c r="D315" s="31"/>
      <c r="E315" s="32"/>
    </row>
    <row r="316" spans="1:5" s="9" customFormat="1" ht="13.5" customHeight="1">
      <c r="A316" s="27" t="s">
        <v>206</v>
      </c>
      <c r="B316" s="20"/>
      <c r="C316" s="19">
        <v>0</v>
      </c>
      <c r="D316" s="31"/>
      <c r="E316" s="32"/>
    </row>
    <row r="317" spans="1:5" s="9" customFormat="1" ht="13.5" customHeight="1">
      <c r="A317" s="27" t="s">
        <v>207</v>
      </c>
      <c r="B317" s="20"/>
      <c r="C317" s="19">
        <v>0</v>
      </c>
      <c r="D317" s="31"/>
      <c r="E317" s="32"/>
    </row>
    <row r="318" spans="1:5" s="9" customFormat="1" ht="13.5" customHeight="1">
      <c r="A318" s="28" t="s">
        <v>208</v>
      </c>
      <c r="B318" s="20"/>
      <c r="C318" s="19">
        <v>0</v>
      </c>
      <c r="D318" s="31"/>
      <c r="E318" s="32"/>
    </row>
    <row r="319" spans="1:5" s="9" customFormat="1" ht="13.5" customHeight="1">
      <c r="A319" s="28" t="s">
        <v>73</v>
      </c>
      <c r="B319" s="20"/>
      <c r="C319" s="19">
        <v>0</v>
      </c>
      <c r="D319" s="31"/>
      <c r="E319" s="32"/>
    </row>
    <row r="320" spans="1:5" s="9" customFormat="1" ht="13.5" customHeight="1">
      <c r="A320" s="28" t="s">
        <v>41</v>
      </c>
      <c r="B320" s="20"/>
      <c r="C320" s="19">
        <v>0</v>
      </c>
      <c r="D320" s="31"/>
      <c r="E320" s="32"/>
    </row>
    <row r="321" spans="1:5" s="9" customFormat="1" ht="13.5" customHeight="1">
      <c r="A321" s="28" t="s">
        <v>209</v>
      </c>
      <c r="B321" s="20"/>
      <c r="C321" s="19">
        <v>0</v>
      </c>
      <c r="D321" s="31"/>
      <c r="E321" s="32"/>
    </row>
    <row r="322" spans="1:5" s="9" customFormat="1" ht="13.5" customHeight="1">
      <c r="A322" s="26" t="s">
        <v>210</v>
      </c>
      <c r="B322" s="20">
        <f t="shared" ref="B322" si="29">SUM(B323:B329)</f>
        <v>0</v>
      </c>
      <c r="C322" s="19">
        <f>SUM(C323:C329)</f>
        <v>0</v>
      </c>
      <c r="D322" s="31"/>
      <c r="E322" s="32"/>
    </row>
    <row r="323" spans="1:5" s="9" customFormat="1" ht="13.5" customHeight="1">
      <c r="A323" s="27" t="s">
        <v>32</v>
      </c>
      <c r="B323" s="20"/>
      <c r="C323" s="19">
        <v>0</v>
      </c>
      <c r="D323" s="31"/>
      <c r="E323" s="32"/>
    </row>
    <row r="324" spans="1:5" s="9" customFormat="1" ht="13.5" customHeight="1">
      <c r="A324" s="27" t="s">
        <v>33</v>
      </c>
      <c r="B324" s="20"/>
      <c r="C324" s="19">
        <v>0</v>
      </c>
      <c r="D324" s="31"/>
      <c r="E324" s="32"/>
    </row>
    <row r="325" spans="1:5" s="9" customFormat="1" ht="13.5" customHeight="1">
      <c r="A325" s="27" t="s">
        <v>34</v>
      </c>
      <c r="B325" s="20"/>
      <c r="C325" s="19">
        <v>0</v>
      </c>
      <c r="D325" s="31"/>
      <c r="E325" s="32"/>
    </row>
    <row r="326" spans="1:5" s="9" customFormat="1" ht="13.5" customHeight="1">
      <c r="A326" s="28" t="s">
        <v>211</v>
      </c>
      <c r="B326" s="20"/>
      <c r="C326" s="19">
        <v>0</v>
      </c>
      <c r="D326" s="31"/>
      <c r="E326" s="32"/>
    </row>
    <row r="327" spans="1:5" s="9" customFormat="1" ht="13.5" customHeight="1">
      <c r="A327" s="28" t="s">
        <v>212</v>
      </c>
      <c r="B327" s="20"/>
      <c r="C327" s="19">
        <v>0</v>
      </c>
      <c r="D327" s="31"/>
      <c r="E327" s="32"/>
    </row>
    <row r="328" spans="1:5" s="9" customFormat="1" ht="13.5" customHeight="1">
      <c r="A328" s="28" t="s">
        <v>41</v>
      </c>
      <c r="B328" s="20"/>
      <c r="C328" s="19">
        <v>0</v>
      </c>
      <c r="D328" s="31"/>
      <c r="E328" s="32"/>
    </row>
    <row r="329" spans="1:5" s="9" customFormat="1" ht="13.5" customHeight="1">
      <c r="A329" s="27" t="s">
        <v>213</v>
      </c>
      <c r="B329" s="20"/>
      <c r="C329" s="19">
        <v>0</v>
      </c>
      <c r="D329" s="31"/>
      <c r="E329" s="32"/>
    </row>
    <row r="330" spans="1:5" s="9" customFormat="1" ht="13.5" customHeight="1">
      <c r="A330" s="27" t="s">
        <v>214</v>
      </c>
      <c r="B330" s="20">
        <f t="shared" ref="B330" si="30">SUM(B331:B335)</f>
        <v>0</v>
      </c>
      <c r="C330" s="19">
        <f>SUM(C331:C335)</f>
        <v>0</v>
      </c>
      <c r="D330" s="31"/>
      <c r="E330" s="32"/>
    </row>
    <row r="331" spans="1:5" s="9" customFormat="1" ht="13.5" customHeight="1">
      <c r="A331" s="27" t="s">
        <v>32</v>
      </c>
      <c r="B331" s="20"/>
      <c r="C331" s="19">
        <v>0</v>
      </c>
      <c r="D331" s="31"/>
      <c r="E331" s="32"/>
    </row>
    <row r="332" spans="1:5" s="9" customFormat="1" ht="13.5" customHeight="1">
      <c r="A332" s="28" t="s">
        <v>33</v>
      </c>
      <c r="B332" s="20"/>
      <c r="C332" s="19">
        <v>0</v>
      </c>
      <c r="D332" s="31"/>
      <c r="E332" s="32"/>
    </row>
    <row r="333" spans="1:5" s="9" customFormat="1" ht="13.5" customHeight="1">
      <c r="A333" s="27" t="s">
        <v>73</v>
      </c>
      <c r="B333" s="20"/>
      <c r="C333" s="19">
        <v>0</v>
      </c>
      <c r="D333" s="31"/>
      <c r="E333" s="32"/>
    </row>
    <row r="334" spans="1:5" s="9" customFormat="1" ht="13.5" customHeight="1">
      <c r="A334" s="28" t="s">
        <v>215</v>
      </c>
      <c r="B334" s="20"/>
      <c r="C334" s="19">
        <v>0</v>
      </c>
      <c r="D334" s="31"/>
      <c r="E334" s="32"/>
    </row>
    <row r="335" spans="1:5" s="9" customFormat="1" ht="13.5" customHeight="1">
      <c r="A335" s="27" t="s">
        <v>216</v>
      </c>
      <c r="B335" s="20"/>
      <c r="C335" s="19">
        <v>0</v>
      </c>
      <c r="D335" s="31"/>
      <c r="E335" s="32"/>
    </row>
    <row r="336" spans="1:5" s="9" customFormat="1" ht="13.5" customHeight="1">
      <c r="A336" s="27" t="s">
        <v>217</v>
      </c>
      <c r="B336" s="20">
        <f t="shared" ref="B336" si="31">SUM(B337:B338)</f>
        <v>0</v>
      </c>
      <c r="C336" s="19">
        <f>SUM(C337:C338)</f>
        <v>18</v>
      </c>
      <c r="D336" s="31"/>
      <c r="E336" s="32">
        <v>0.29508196721311475</v>
      </c>
    </row>
    <row r="337" spans="1:5" s="9" customFormat="1" ht="13.5" customHeight="1">
      <c r="A337" s="27" t="s">
        <v>218</v>
      </c>
      <c r="B337" s="20"/>
      <c r="C337" s="19">
        <v>15</v>
      </c>
      <c r="D337" s="31"/>
      <c r="E337" s="32">
        <v>2.5</v>
      </c>
    </row>
    <row r="338" spans="1:5" s="9" customFormat="1" ht="13.5" customHeight="1">
      <c r="A338" s="27" t="s">
        <v>219</v>
      </c>
      <c r="B338" s="20"/>
      <c r="C338" s="19">
        <v>3</v>
      </c>
      <c r="D338" s="31"/>
      <c r="E338" s="32">
        <v>5.4545454545454543E-2</v>
      </c>
    </row>
    <row r="339" spans="1:5" s="9" customFormat="1" ht="13.5" customHeight="1">
      <c r="A339" s="26" t="s">
        <v>9</v>
      </c>
      <c r="B339" s="20">
        <f t="shared" ref="B339" si="32">B340+B345+B352+B358+B364+B368+B372+B376+B382+B389</f>
        <v>28131</v>
      </c>
      <c r="C339" s="19">
        <f>SUM(C340,C345,C352,C358,C364,C368,C372,C376,C382,C389)</f>
        <v>36591</v>
      </c>
      <c r="D339" s="31">
        <f>C339/B339</f>
        <v>1.3007358430201557</v>
      </c>
      <c r="E339" s="32">
        <v>1.0059657997470721</v>
      </c>
    </row>
    <row r="340" spans="1:5" s="9" customFormat="1" ht="13.5" customHeight="1">
      <c r="A340" s="28" t="s">
        <v>220</v>
      </c>
      <c r="B340" s="20">
        <f t="shared" ref="B340" si="33">SUM(B341:B344)</f>
        <v>449</v>
      </c>
      <c r="C340" s="19">
        <f>SUM(C341:C344)</f>
        <v>449</v>
      </c>
      <c r="D340" s="31">
        <f t="shared" ref="D340:D341" si="34">C340/B340</f>
        <v>1</v>
      </c>
      <c r="E340" s="32">
        <v>0.77816291161178508</v>
      </c>
    </row>
    <row r="341" spans="1:5" s="9" customFormat="1" ht="13.5" customHeight="1">
      <c r="A341" s="27" t="s">
        <v>32</v>
      </c>
      <c r="B341" s="20">
        <v>449</v>
      </c>
      <c r="C341" s="19">
        <v>449</v>
      </c>
      <c r="D341" s="31">
        <f t="shared" si="34"/>
        <v>1</v>
      </c>
      <c r="E341" s="32">
        <v>0.77816291161178508</v>
      </c>
    </row>
    <row r="342" spans="1:5" s="9" customFormat="1" ht="13.5" customHeight="1">
      <c r="A342" s="27" t="s">
        <v>33</v>
      </c>
      <c r="B342" s="20"/>
      <c r="C342" s="19">
        <v>0</v>
      </c>
      <c r="D342" s="31"/>
      <c r="E342" s="32"/>
    </row>
    <row r="343" spans="1:5" s="9" customFormat="1" ht="13.5" customHeight="1">
      <c r="A343" s="27" t="s">
        <v>34</v>
      </c>
      <c r="B343" s="20"/>
      <c r="C343" s="19">
        <v>0</v>
      </c>
      <c r="D343" s="31"/>
      <c r="E343" s="32"/>
    </row>
    <row r="344" spans="1:5" s="9" customFormat="1" ht="13.5" customHeight="1">
      <c r="A344" s="28" t="s">
        <v>221</v>
      </c>
      <c r="B344" s="20"/>
      <c r="C344" s="19">
        <v>0</v>
      </c>
      <c r="D344" s="31"/>
      <c r="E344" s="32"/>
    </row>
    <row r="345" spans="1:5" s="9" customFormat="1" ht="13.5" customHeight="1">
      <c r="A345" s="27" t="s">
        <v>222</v>
      </c>
      <c r="B345" s="20">
        <f t="shared" ref="B345" si="35">SUM(B346:B351)</f>
        <v>26547</v>
      </c>
      <c r="C345" s="19">
        <f>SUM(C346:C351)</f>
        <v>34624</v>
      </c>
      <c r="D345" s="31">
        <f>C345/B345</f>
        <v>1.3042528345952462</v>
      </c>
      <c r="E345" s="32">
        <v>1.0194623560933957</v>
      </c>
    </row>
    <row r="346" spans="1:5" s="9" customFormat="1" ht="13.5" customHeight="1">
      <c r="A346" s="27" t="s">
        <v>223</v>
      </c>
      <c r="B346" s="20">
        <v>1461</v>
      </c>
      <c r="C346" s="34">
        <v>3823</v>
      </c>
      <c r="D346" s="31">
        <f t="shared" ref="D346:D349" si="36">C346/B346</f>
        <v>2.6167008898015056</v>
      </c>
      <c r="E346" s="32">
        <v>1.0634214186369959</v>
      </c>
    </row>
    <row r="347" spans="1:5" s="9" customFormat="1" ht="13.5" customHeight="1">
      <c r="A347" s="27" t="s">
        <v>224</v>
      </c>
      <c r="B347" s="20">
        <v>14161</v>
      </c>
      <c r="C347" s="34">
        <v>13216</v>
      </c>
      <c r="D347" s="31">
        <f t="shared" si="36"/>
        <v>0.93326742461690559</v>
      </c>
      <c r="E347" s="32">
        <v>0.90526748407425162</v>
      </c>
    </row>
    <row r="348" spans="1:5" s="9" customFormat="1" ht="13.5" customHeight="1">
      <c r="A348" s="28" t="s">
        <v>225</v>
      </c>
      <c r="B348" s="20">
        <v>3793</v>
      </c>
      <c r="C348" s="34">
        <v>3840</v>
      </c>
      <c r="D348" s="31">
        <f t="shared" si="36"/>
        <v>1.01239124703401</v>
      </c>
      <c r="E348" s="32">
        <v>0.97536195072390142</v>
      </c>
    </row>
    <row r="349" spans="1:5" s="9" customFormat="1" ht="13.5" customHeight="1">
      <c r="A349" s="28" t="s">
        <v>226</v>
      </c>
      <c r="B349" s="20">
        <v>3627</v>
      </c>
      <c r="C349" s="34">
        <v>4702</v>
      </c>
      <c r="D349" s="31">
        <f t="shared" si="36"/>
        <v>1.2963881996140061</v>
      </c>
      <c r="E349" s="32">
        <v>1.1032379164711403</v>
      </c>
    </row>
    <row r="350" spans="1:5" s="9" customFormat="1" ht="13.5" customHeight="1">
      <c r="A350" s="28" t="s">
        <v>227</v>
      </c>
      <c r="B350" s="20"/>
      <c r="C350" s="34">
        <v>0</v>
      </c>
      <c r="D350" s="31"/>
      <c r="E350" s="32"/>
    </row>
    <row r="351" spans="1:5" s="9" customFormat="1" ht="13.5" customHeight="1">
      <c r="A351" s="27" t="s">
        <v>228</v>
      </c>
      <c r="B351" s="20">
        <v>3505</v>
      </c>
      <c r="C351" s="34">
        <v>9043</v>
      </c>
      <c r="D351" s="31">
        <v>4.719451371571072</v>
      </c>
      <c r="E351" s="32">
        <v>1.1945838837516514</v>
      </c>
    </row>
    <row r="352" spans="1:5" s="9" customFormat="1" ht="13.5" customHeight="1">
      <c r="A352" s="27" t="s">
        <v>229</v>
      </c>
      <c r="B352" s="20">
        <f t="shared" ref="B352" si="37">SUM(B353:B357)</f>
        <v>203</v>
      </c>
      <c r="C352" s="19">
        <f>SUM(C353:C357)</f>
        <v>203</v>
      </c>
      <c r="D352" s="31"/>
      <c r="E352" s="32">
        <v>0.83539094650205759</v>
      </c>
    </row>
    <row r="353" spans="1:5" s="9" customFormat="1" ht="13.5" customHeight="1">
      <c r="A353" s="27" t="s">
        <v>230</v>
      </c>
      <c r="B353" s="20"/>
      <c r="C353" s="19">
        <v>0</v>
      </c>
      <c r="D353" s="31"/>
      <c r="E353" s="32"/>
    </row>
    <row r="354" spans="1:5" s="9" customFormat="1" ht="13.5" customHeight="1">
      <c r="A354" s="27" t="s">
        <v>231</v>
      </c>
      <c r="B354" s="20"/>
      <c r="C354" s="19">
        <v>0</v>
      </c>
      <c r="D354" s="31"/>
      <c r="E354" s="32"/>
    </row>
    <row r="355" spans="1:5" s="9" customFormat="1" ht="13.5" customHeight="1">
      <c r="A355" s="27" t="s">
        <v>232</v>
      </c>
      <c r="B355" s="20"/>
      <c r="C355" s="19">
        <v>0</v>
      </c>
      <c r="D355" s="31"/>
      <c r="E355" s="32"/>
    </row>
    <row r="356" spans="1:5" s="9" customFormat="1" ht="13.5" customHeight="1">
      <c r="A356" s="28" t="s">
        <v>233</v>
      </c>
      <c r="B356" s="20"/>
      <c r="C356" s="34">
        <v>13</v>
      </c>
      <c r="D356" s="31"/>
      <c r="E356" s="32">
        <v>0.30232558139534882</v>
      </c>
    </row>
    <row r="357" spans="1:5" s="9" customFormat="1" ht="13.5" customHeight="1">
      <c r="A357" s="28" t="s">
        <v>234</v>
      </c>
      <c r="B357" s="20">
        <v>203</v>
      </c>
      <c r="C357" s="34">
        <v>190</v>
      </c>
      <c r="D357" s="31"/>
      <c r="E357" s="32">
        <v>0.95</v>
      </c>
    </row>
    <row r="358" spans="1:5" s="9" customFormat="1" ht="13.5" customHeight="1">
      <c r="A358" s="26" t="s">
        <v>235</v>
      </c>
      <c r="B358" s="20">
        <f t="shared" ref="B358" si="38">SUM(B359:B363)</f>
        <v>0</v>
      </c>
      <c r="C358" s="19">
        <f>SUM(C359:C363)</f>
        <v>0</v>
      </c>
      <c r="D358" s="31"/>
      <c r="E358" s="32"/>
    </row>
    <row r="359" spans="1:5" s="9" customFormat="1" ht="13.5" customHeight="1">
      <c r="A359" s="27" t="s">
        <v>236</v>
      </c>
      <c r="B359" s="20"/>
      <c r="C359" s="19">
        <v>0</v>
      </c>
      <c r="D359" s="31"/>
      <c r="E359" s="32"/>
    </row>
    <row r="360" spans="1:5" s="9" customFormat="1" ht="13.5" customHeight="1">
      <c r="A360" s="27" t="s">
        <v>237</v>
      </c>
      <c r="B360" s="20"/>
      <c r="C360" s="19">
        <v>0</v>
      </c>
      <c r="D360" s="31"/>
      <c r="E360" s="32"/>
    </row>
    <row r="361" spans="1:5" s="9" customFormat="1" ht="13.5" customHeight="1">
      <c r="A361" s="27" t="s">
        <v>238</v>
      </c>
      <c r="B361" s="20"/>
      <c r="C361" s="19">
        <v>0</v>
      </c>
      <c r="D361" s="31"/>
      <c r="E361" s="32"/>
    </row>
    <row r="362" spans="1:5" s="9" customFormat="1" ht="13.5" customHeight="1">
      <c r="A362" s="28" t="s">
        <v>239</v>
      </c>
      <c r="B362" s="20"/>
      <c r="C362" s="19">
        <v>0</v>
      </c>
      <c r="D362" s="31"/>
      <c r="E362" s="32"/>
    </row>
    <row r="363" spans="1:5" s="9" customFormat="1" ht="13.5" customHeight="1">
      <c r="A363" s="28" t="s">
        <v>240</v>
      </c>
      <c r="B363" s="20"/>
      <c r="C363" s="19">
        <v>0</v>
      </c>
      <c r="D363" s="31"/>
      <c r="E363" s="32"/>
    </row>
    <row r="364" spans="1:5" s="9" customFormat="1" ht="13.5" customHeight="1">
      <c r="A364" s="28" t="s">
        <v>241</v>
      </c>
      <c r="B364" s="20">
        <f t="shared" ref="B364" si="39">SUM(B365:B367)</f>
        <v>0</v>
      </c>
      <c r="C364" s="19">
        <f>SUM(C365:C367)</f>
        <v>0</v>
      </c>
      <c r="D364" s="31"/>
      <c r="E364" s="32"/>
    </row>
    <row r="365" spans="1:5" s="9" customFormat="1" ht="13.5" customHeight="1">
      <c r="A365" s="27" t="s">
        <v>242</v>
      </c>
      <c r="B365" s="20"/>
      <c r="C365" s="19">
        <v>0</v>
      </c>
      <c r="D365" s="31"/>
      <c r="E365" s="32"/>
    </row>
    <row r="366" spans="1:5" s="9" customFormat="1" ht="13.5" customHeight="1">
      <c r="A366" s="27" t="s">
        <v>243</v>
      </c>
      <c r="B366" s="20"/>
      <c r="C366" s="19">
        <v>0</v>
      </c>
      <c r="D366" s="31"/>
      <c r="E366" s="32"/>
    </row>
    <row r="367" spans="1:5" s="9" customFormat="1" ht="13.5" customHeight="1">
      <c r="A367" s="27" t="s">
        <v>244</v>
      </c>
      <c r="B367" s="20"/>
      <c r="C367" s="19">
        <v>0</v>
      </c>
      <c r="D367" s="31"/>
      <c r="E367" s="32"/>
    </row>
    <row r="368" spans="1:5" s="9" customFormat="1" ht="13.5" customHeight="1">
      <c r="A368" s="28" t="s">
        <v>245</v>
      </c>
      <c r="B368" s="20">
        <f t="shared" ref="B368" si="40">SUM(B369:B371)</f>
        <v>0</v>
      </c>
      <c r="C368" s="19">
        <f>SUM(C369:C371)</f>
        <v>0</v>
      </c>
      <c r="D368" s="31"/>
      <c r="E368" s="32"/>
    </row>
    <row r="369" spans="1:5" s="9" customFormat="1" ht="13.5" customHeight="1">
      <c r="A369" s="28" t="s">
        <v>246</v>
      </c>
      <c r="B369" s="20"/>
      <c r="C369" s="19">
        <v>0</v>
      </c>
      <c r="D369" s="31"/>
      <c r="E369" s="32"/>
    </row>
    <row r="370" spans="1:5" s="9" customFormat="1" ht="13.5" customHeight="1">
      <c r="A370" s="28" t="s">
        <v>247</v>
      </c>
      <c r="B370" s="20"/>
      <c r="C370" s="19">
        <v>0</v>
      </c>
      <c r="D370" s="31"/>
      <c r="E370" s="32"/>
    </row>
    <row r="371" spans="1:5" s="9" customFormat="1" ht="13.5" customHeight="1">
      <c r="A371" s="26" t="s">
        <v>248</v>
      </c>
      <c r="B371" s="20"/>
      <c r="C371" s="19">
        <v>0</v>
      </c>
      <c r="D371" s="31"/>
      <c r="E371" s="32"/>
    </row>
    <row r="372" spans="1:5" s="9" customFormat="1" ht="13.5" customHeight="1">
      <c r="A372" s="27" t="s">
        <v>249</v>
      </c>
      <c r="B372" s="20">
        <f t="shared" ref="B372" si="41">SUM(B373:B375)</f>
        <v>0</v>
      </c>
      <c r="C372" s="19">
        <f>SUM(C373:C375)</f>
        <v>0</v>
      </c>
      <c r="D372" s="31"/>
      <c r="E372" s="32"/>
    </row>
    <row r="373" spans="1:5" s="9" customFormat="1" ht="13.5" customHeight="1">
      <c r="A373" s="27" t="s">
        <v>250</v>
      </c>
      <c r="B373" s="20"/>
      <c r="C373" s="19">
        <v>0</v>
      </c>
      <c r="D373" s="31"/>
      <c r="E373" s="32"/>
    </row>
    <row r="374" spans="1:5" s="9" customFormat="1" ht="13.5" customHeight="1">
      <c r="A374" s="27" t="s">
        <v>251</v>
      </c>
      <c r="B374" s="20"/>
      <c r="C374" s="19">
        <v>0</v>
      </c>
      <c r="D374" s="31"/>
      <c r="E374" s="32"/>
    </row>
    <row r="375" spans="1:5" s="9" customFormat="1" ht="13.5" customHeight="1">
      <c r="A375" s="28" t="s">
        <v>252</v>
      </c>
      <c r="B375" s="20"/>
      <c r="C375" s="19">
        <v>0</v>
      </c>
      <c r="D375" s="31"/>
      <c r="E375" s="32"/>
    </row>
    <row r="376" spans="1:5" s="9" customFormat="1" ht="13.5" customHeight="1">
      <c r="A376" s="28" t="s">
        <v>253</v>
      </c>
      <c r="B376" s="20">
        <f t="shared" ref="B376" si="42">SUM(B377:B381)</f>
        <v>247</v>
      </c>
      <c r="C376" s="19">
        <f>SUM(C377:C381)</f>
        <v>264</v>
      </c>
      <c r="D376" s="31">
        <v>1.2292490118577075</v>
      </c>
      <c r="E376" s="32">
        <v>0.84887459807073951</v>
      </c>
    </row>
    <row r="377" spans="1:5" s="9" customFormat="1" ht="13.5" customHeight="1">
      <c r="A377" s="28" t="s">
        <v>254</v>
      </c>
      <c r="B377" s="20">
        <v>42</v>
      </c>
      <c r="C377" s="34">
        <v>40</v>
      </c>
      <c r="D377" s="31">
        <v>1.0769230769230769</v>
      </c>
      <c r="E377" s="32">
        <v>0.95238095238095233</v>
      </c>
    </row>
    <row r="378" spans="1:5" s="9" customFormat="1" ht="13.5" customHeight="1">
      <c r="A378" s="27" t="s">
        <v>255</v>
      </c>
      <c r="B378" s="20">
        <v>205</v>
      </c>
      <c r="C378" s="34">
        <v>224</v>
      </c>
      <c r="D378" s="31">
        <v>1.2570093457943925</v>
      </c>
      <c r="E378" s="32">
        <v>0.83271375464684017</v>
      </c>
    </row>
    <row r="379" spans="1:5" s="9" customFormat="1" ht="13.5" customHeight="1">
      <c r="A379" s="27" t="s">
        <v>256</v>
      </c>
      <c r="B379" s="20"/>
      <c r="C379" s="19">
        <v>0</v>
      </c>
      <c r="D379" s="31"/>
      <c r="E379" s="32"/>
    </row>
    <row r="380" spans="1:5" s="9" customFormat="1" ht="13.5" customHeight="1">
      <c r="A380" s="27" t="s">
        <v>257</v>
      </c>
      <c r="B380" s="20"/>
      <c r="C380" s="19">
        <v>0</v>
      </c>
      <c r="D380" s="31"/>
      <c r="E380" s="32"/>
    </row>
    <row r="381" spans="1:5" s="9" customFormat="1" ht="13.5" customHeight="1">
      <c r="A381" s="27" t="s">
        <v>258</v>
      </c>
      <c r="B381" s="20"/>
      <c r="C381" s="19">
        <v>0</v>
      </c>
      <c r="D381" s="31"/>
      <c r="E381" s="32"/>
    </row>
    <row r="382" spans="1:5" s="9" customFormat="1" ht="13.5" customHeight="1">
      <c r="A382" s="27" t="s">
        <v>259</v>
      </c>
      <c r="B382" s="20">
        <f t="shared" ref="B382" si="43">SUM(B383:B388)</f>
        <v>685</v>
      </c>
      <c r="C382" s="19">
        <f>SUM(C383:C388)</f>
        <v>1051</v>
      </c>
      <c r="D382" s="31">
        <v>1.5887500000000001</v>
      </c>
      <c r="E382" s="32">
        <v>0.82690794649881982</v>
      </c>
    </row>
    <row r="383" spans="1:5" s="9" customFormat="1" ht="13.5" customHeight="1">
      <c r="A383" s="28" t="s">
        <v>260</v>
      </c>
      <c r="B383" s="20"/>
      <c r="C383" s="19">
        <v>0</v>
      </c>
      <c r="D383" s="31"/>
      <c r="E383" s="32"/>
    </row>
    <row r="384" spans="1:5" s="9" customFormat="1" ht="13.5" customHeight="1">
      <c r="A384" s="28" t="s">
        <v>261</v>
      </c>
      <c r="B384" s="20"/>
      <c r="C384" s="19">
        <v>0</v>
      </c>
      <c r="D384" s="31"/>
      <c r="E384" s="32"/>
    </row>
    <row r="385" spans="1:5" s="9" customFormat="1" ht="13.5" customHeight="1">
      <c r="A385" s="28" t="s">
        <v>262</v>
      </c>
      <c r="B385" s="20"/>
      <c r="C385" s="19">
        <v>0</v>
      </c>
      <c r="D385" s="31"/>
      <c r="E385" s="32"/>
    </row>
    <row r="386" spans="1:5" s="9" customFormat="1" ht="13.5" customHeight="1">
      <c r="A386" s="26" t="s">
        <v>263</v>
      </c>
      <c r="B386" s="20"/>
      <c r="C386" s="19">
        <v>0</v>
      </c>
      <c r="D386" s="31"/>
      <c r="E386" s="32"/>
    </row>
    <row r="387" spans="1:5" s="9" customFormat="1" ht="13.5" customHeight="1">
      <c r="A387" s="27" t="s">
        <v>264</v>
      </c>
      <c r="B387" s="20"/>
      <c r="C387" s="19">
        <v>0</v>
      </c>
      <c r="D387" s="31"/>
      <c r="E387" s="32"/>
    </row>
    <row r="388" spans="1:5" s="9" customFormat="1" ht="13.5" customHeight="1">
      <c r="A388" s="27" t="s">
        <v>265</v>
      </c>
      <c r="B388" s="20">
        <v>685</v>
      </c>
      <c r="C388" s="34">
        <v>1051</v>
      </c>
      <c r="D388" s="31">
        <v>1.5887500000000001</v>
      </c>
      <c r="E388" s="32">
        <v>0.82690794649881982</v>
      </c>
    </row>
    <row r="389" spans="1:5" s="9" customFormat="1" ht="13.5" customHeight="1">
      <c r="A389" s="27" t="s">
        <v>266</v>
      </c>
      <c r="B389" s="20"/>
      <c r="C389" s="19">
        <v>0</v>
      </c>
      <c r="D389" s="31"/>
      <c r="E389" s="32"/>
    </row>
    <row r="390" spans="1:5" s="9" customFormat="1" ht="13.5" customHeight="1">
      <c r="A390" s="26" t="s">
        <v>10</v>
      </c>
      <c r="B390" s="20">
        <f t="shared" ref="B390" si="44">B391+B396+B405+B411+B416+B421+B426+B433+B437+B441</f>
        <v>756</v>
      </c>
      <c r="C390" s="19">
        <f>SUM(C391,C396,C405,C411,C416,C421,C426,C433,C437,C441)</f>
        <v>3601</v>
      </c>
      <c r="D390" s="31">
        <v>15.586666666666666</v>
      </c>
      <c r="E390" s="32">
        <v>1.0268035357855718</v>
      </c>
    </row>
    <row r="391" spans="1:5" s="9" customFormat="1" ht="13.5" customHeight="1">
      <c r="A391" s="28" t="s">
        <v>267</v>
      </c>
      <c r="B391" s="20">
        <f t="shared" ref="B391" si="45">SUM(B392:B395)</f>
        <v>180</v>
      </c>
      <c r="C391" s="19">
        <f>SUM(C392:C395)</f>
        <v>192</v>
      </c>
      <c r="D391" s="31">
        <v>1.2708333333333333</v>
      </c>
      <c r="E391" s="32">
        <v>1.0491803278688525</v>
      </c>
    </row>
    <row r="392" spans="1:5" s="9" customFormat="1" ht="13.5" customHeight="1">
      <c r="A392" s="27" t="s">
        <v>32</v>
      </c>
      <c r="B392" s="20">
        <v>180</v>
      </c>
      <c r="C392" s="19">
        <v>192</v>
      </c>
      <c r="D392" s="31">
        <v>1.2708333333333333</v>
      </c>
      <c r="E392" s="32">
        <v>1.0491803278688525</v>
      </c>
    </row>
    <row r="393" spans="1:5" s="9" customFormat="1" ht="13.5" customHeight="1">
      <c r="A393" s="27" t="s">
        <v>33</v>
      </c>
      <c r="B393" s="20"/>
      <c r="C393" s="19">
        <v>0</v>
      </c>
      <c r="D393" s="31"/>
      <c r="E393" s="32"/>
    </row>
    <row r="394" spans="1:5" s="9" customFormat="1" ht="13.5" customHeight="1">
      <c r="A394" s="27" t="s">
        <v>34</v>
      </c>
      <c r="B394" s="20"/>
      <c r="C394" s="19">
        <v>0</v>
      </c>
      <c r="D394" s="31"/>
      <c r="E394" s="32"/>
    </row>
    <row r="395" spans="1:5" s="9" customFormat="1" ht="13.5" customHeight="1">
      <c r="A395" s="28" t="s">
        <v>268</v>
      </c>
      <c r="B395" s="20"/>
      <c r="C395" s="19">
        <v>0</v>
      </c>
      <c r="D395" s="31"/>
      <c r="E395" s="32"/>
    </row>
    <row r="396" spans="1:5" s="9" customFormat="1" ht="13.5" customHeight="1">
      <c r="A396" s="27" t="s">
        <v>269</v>
      </c>
      <c r="B396" s="20">
        <f t="shared" ref="B396" si="46">SUM(B397:B404)</f>
        <v>0</v>
      </c>
      <c r="C396" s="19">
        <f>SUM(C397:C404)</f>
        <v>0</v>
      </c>
      <c r="D396" s="31"/>
      <c r="E396" s="32"/>
    </row>
    <row r="397" spans="1:5" s="9" customFormat="1" ht="13.5" customHeight="1">
      <c r="A397" s="27" t="s">
        <v>270</v>
      </c>
      <c r="B397" s="20"/>
      <c r="C397" s="19">
        <v>0</v>
      </c>
      <c r="D397" s="31"/>
      <c r="E397" s="32"/>
    </row>
    <row r="398" spans="1:5" s="9" customFormat="1" ht="13.5" customHeight="1">
      <c r="A398" s="26" t="s">
        <v>271</v>
      </c>
      <c r="B398" s="20"/>
      <c r="C398" s="19">
        <v>0</v>
      </c>
      <c r="D398" s="31"/>
      <c r="E398" s="32"/>
    </row>
    <row r="399" spans="1:5" s="9" customFormat="1" ht="13.5" customHeight="1">
      <c r="A399" s="27" t="s">
        <v>272</v>
      </c>
      <c r="B399" s="20"/>
      <c r="C399" s="19">
        <v>0</v>
      </c>
      <c r="D399" s="31"/>
      <c r="E399" s="32"/>
    </row>
    <row r="400" spans="1:5" s="9" customFormat="1" ht="13.5" customHeight="1">
      <c r="A400" s="27" t="s">
        <v>273</v>
      </c>
      <c r="B400" s="20"/>
      <c r="C400" s="19">
        <v>0</v>
      </c>
      <c r="D400" s="31"/>
      <c r="E400" s="32"/>
    </row>
    <row r="401" spans="1:5" s="9" customFormat="1" ht="13.5" customHeight="1">
      <c r="A401" s="27" t="s">
        <v>274</v>
      </c>
      <c r="B401" s="20"/>
      <c r="C401" s="19">
        <v>0</v>
      </c>
      <c r="D401" s="31"/>
      <c r="E401" s="32"/>
    </row>
    <row r="402" spans="1:5" s="9" customFormat="1" ht="13.5" customHeight="1">
      <c r="A402" s="28" t="s">
        <v>275</v>
      </c>
      <c r="B402" s="20"/>
      <c r="C402" s="19">
        <v>0</v>
      </c>
      <c r="D402" s="31"/>
      <c r="E402" s="32"/>
    </row>
    <row r="403" spans="1:5" s="9" customFormat="1" ht="13.5" customHeight="1">
      <c r="A403" s="28" t="s">
        <v>276</v>
      </c>
      <c r="B403" s="20"/>
      <c r="C403" s="19">
        <v>0</v>
      </c>
      <c r="D403" s="31"/>
      <c r="E403" s="32"/>
    </row>
    <row r="404" spans="1:5" s="9" customFormat="1" ht="13.5" customHeight="1">
      <c r="A404" s="28" t="s">
        <v>277</v>
      </c>
      <c r="B404" s="20"/>
      <c r="C404" s="19">
        <v>0</v>
      </c>
      <c r="D404" s="31"/>
      <c r="E404" s="32"/>
    </row>
    <row r="405" spans="1:5" s="9" customFormat="1" ht="13.5" customHeight="1">
      <c r="A405" s="28" t="s">
        <v>278</v>
      </c>
      <c r="B405" s="20">
        <f t="shared" ref="B405" si="47">SUM(B406:B410)</f>
        <v>0</v>
      </c>
      <c r="C405" s="19">
        <f>SUM(C406:C410)</f>
        <v>0</v>
      </c>
      <c r="D405" s="31"/>
      <c r="E405" s="32"/>
    </row>
    <row r="406" spans="1:5" s="9" customFormat="1" ht="13.5" customHeight="1">
      <c r="A406" s="27" t="s">
        <v>270</v>
      </c>
      <c r="B406" s="20"/>
      <c r="C406" s="19">
        <v>0</v>
      </c>
      <c r="D406" s="31"/>
      <c r="E406" s="32"/>
    </row>
    <row r="407" spans="1:5" s="9" customFormat="1" ht="13.5" customHeight="1">
      <c r="A407" s="27" t="s">
        <v>279</v>
      </c>
      <c r="B407" s="20"/>
      <c r="C407" s="19">
        <v>0</v>
      </c>
      <c r="D407" s="31"/>
      <c r="E407" s="32"/>
    </row>
    <row r="408" spans="1:5" s="9" customFormat="1" ht="13.5" customHeight="1">
      <c r="A408" s="27" t="s">
        <v>280</v>
      </c>
      <c r="B408" s="20"/>
      <c r="C408" s="19">
        <v>0</v>
      </c>
      <c r="D408" s="31"/>
      <c r="E408" s="32"/>
    </row>
    <row r="409" spans="1:5" s="9" customFormat="1" ht="13.5" customHeight="1">
      <c r="A409" s="28" t="s">
        <v>281</v>
      </c>
      <c r="B409" s="20"/>
      <c r="C409" s="19">
        <v>0</v>
      </c>
      <c r="D409" s="31"/>
      <c r="E409" s="32"/>
    </row>
    <row r="410" spans="1:5" s="9" customFormat="1" ht="13.5" customHeight="1">
      <c r="A410" s="28" t="s">
        <v>282</v>
      </c>
      <c r="B410" s="20"/>
      <c r="C410" s="19">
        <v>0</v>
      </c>
      <c r="D410" s="31"/>
      <c r="E410" s="32"/>
    </row>
    <row r="411" spans="1:5" s="9" customFormat="1" ht="13.5" customHeight="1">
      <c r="A411" s="28" t="s">
        <v>283</v>
      </c>
      <c r="B411" s="20">
        <f t="shared" ref="B411" si="48">SUM(B412:B415)</f>
        <v>0</v>
      </c>
      <c r="C411" s="19">
        <f>SUM(C412:C415)</f>
        <v>9</v>
      </c>
      <c r="D411" s="31"/>
      <c r="E411" s="32">
        <v>1.8</v>
      </c>
    </row>
    <row r="412" spans="1:5" s="9" customFormat="1" ht="13.5" customHeight="1">
      <c r="A412" s="26" t="s">
        <v>270</v>
      </c>
      <c r="B412" s="20"/>
      <c r="C412" s="19">
        <v>0</v>
      </c>
      <c r="D412" s="31"/>
      <c r="E412" s="32"/>
    </row>
    <row r="413" spans="1:5" s="9" customFormat="1" ht="13.5" customHeight="1">
      <c r="A413" s="27" t="s">
        <v>284</v>
      </c>
      <c r="B413" s="20"/>
      <c r="C413" s="19">
        <v>0</v>
      </c>
      <c r="D413" s="31"/>
      <c r="E413" s="32"/>
    </row>
    <row r="414" spans="1:5" s="9" customFormat="1" ht="13.5" customHeight="1">
      <c r="A414" s="27" t="s">
        <v>285</v>
      </c>
      <c r="B414" s="20"/>
      <c r="C414" s="19">
        <v>0</v>
      </c>
      <c r="D414" s="31"/>
      <c r="E414" s="32"/>
    </row>
    <row r="415" spans="1:5" s="9" customFormat="1" ht="13.5" customHeight="1">
      <c r="A415" s="28" t="s">
        <v>286</v>
      </c>
      <c r="B415" s="20"/>
      <c r="C415" s="19">
        <v>9</v>
      </c>
      <c r="D415" s="31"/>
      <c r="E415" s="32">
        <v>1.8</v>
      </c>
    </row>
    <row r="416" spans="1:5" s="9" customFormat="1" ht="13.5" customHeight="1">
      <c r="A416" s="28" t="s">
        <v>287</v>
      </c>
      <c r="B416" s="20">
        <f t="shared" ref="B416" si="49">SUM(B417:B420)</f>
        <v>440</v>
      </c>
      <c r="C416" s="19">
        <f>SUM(C417:C420)</f>
        <v>718</v>
      </c>
      <c r="D416" s="31"/>
      <c r="E416" s="32">
        <v>0.30142737195633923</v>
      </c>
    </row>
    <row r="417" spans="1:5" s="9" customFormat="1" ht="13.5" customHeight="1">
      <c r="A417" s="28" t="s">
        <v>270</v>
      </c>
      <c r="B417" s="20"/>
      <c r="C417" s="19">
        <v>0</v>
      </c>
      <c r="D417" s="31"/>
      <c r="E417" s="32"/>
    </row>
    <row r="418" spans="1:5" s="9" customFormat="1" ht="13.5" customHeight="1">
      <c r="A418" s="27" t="s">
        <v>288</v>
      </c>
      <c r="B418" s="20"/>
      <c r="C418" s="19">
        <v>0</v>
      </c>
      <c r="D418" s="31"/>
      <c r="E418" s="32"/>
    </row>
    <row r="419" spans="1:5" s="9" customFormat="1" ht="13.5" customHeight="1">
      <c r="A419" s="27" t="s">
        <v>289</v>
      </c>
      <c r="B419" s="20"/>
      <c r="C419" s="34">
        <v>573</v>
      </c>
      <c r="D419" s="31"/>
      <c r="E419" s="32">
        <v>2.7815533980582523</v>
      </c>
    </row>
    <row r="420" spans="1:5" s="9" customFormat="1" ht="13.5" customHeight="1">
      <c r="A420" s="27" t="s">
        <v>290</v>
      </c>
      <c r="B420" s="20">
        <v>440</v>
      </c>
      <c r="C420" s="34">
        <v>145</v>
      </c>
      <c r="D420" s="31"/>
      <c r="E420" s="32">
        <v>6.6636029411764705E-2</v>
      </c>
    </row>
    <row r="421" spans="1:5" s="9" customFormat="1" ht="13.5" customHeight="1">
      <c r="A421" s="28" t="s">
        <v>291</v>
      </c>
      <c r="B421" s="20">
        <f t="shared" ref="B421" si="50">SUM(B422:B425)</f>
        <v>0</v>
      </c>
      <c r="C421" s="19">
        <f>SUM(C422:C425)</f>
        <v>0</v>
      </c>
      <c r="D421" s="31"/>
      <c r="E421" s="32"/>
    </row>
    <row r="422" spans="1:5" s="9" customFormat="1" ht="13.5" customHeight="1">
      <c r="A422" s="28" t="s">
        <v>292</v>
      </c>
      <c r="B422" s="20"/>
      <c r="C422" s="19">
        <v>0</v>
      </c>
      <c r="D422" s="31"/>
      <c r="E422" s="32"/>
    </row>
    <row r="423" spans="1:5" s="9" customFormat="1" ht="13.5" customHeight="1">
      <c r="A423" s="28" t="s">
        <v>293</v>
      </c>
      <c r="B423" s="20"/>
      <c r="C423" s="19">
        <v>0</v>
      </c>
      <c r="D423" s="31"/>
      <c r="E423" s="32"/>
    </row>
    <row r="424" spans="1:5" s="9" customFormat="1" ht="13.5" customHeight="1">
      <c r="A424" s="28" t="s">
        <v>294</v>
      </c>
      <c r="B424" s="20"/>
      <c r="C424" s="19">
        <v>0</v>
      </c>
      <c r="D424" s="31"/>
      <c r="E424" s="32"/>
    </row>
    <row r="425" spans="1:5" s="9" customFormat="1" ht="13.5" customHeight="1">
      <c r="A425" s="28" t="s">
        <v>295</v>
      </c>
      <c r="B425" s="20"/>
      <c r="C425" s="19">
        <v>0</v>
      </c>
      <c r="D425" s="31"/>
      <c r="E425" s="32"/>
    </row>
    <row r="426" spans="1:5" s="9" customFormat="1" ht="13.5" customHeight="1">
      <c r="A426" s="27" t="s">
        <v>296</v>
      </c>
      <c r="B426" s="20">
        <f t="shared" ref="B426" si="51">SUM(B427:B432)</f>
        <v>136</v>
      </c>
      <c r="C426" s="19">
        <f>SUM(C427:C432)</f>
        <v>2651</v>
      </c>
      <c r="D426" s="31">
        <v>6.9382716049382713</v>
      </c>
      <c r="E426" s="32">
        <v>4.7170818505338081</v>
      </c>
    </row>
    <row r="427" spans="1:5" s="9" customFormat="1" ht="13.5" customHeight="1">
      <c r="A427" s="27" t="s">
        <v>270</v>
      </c>
      <c r="B427" s="20">
        <v>136</v>
      </c>
      <c r="C427" s="34">
        <v>148</v>
      </c>
      <c r="D427" s="31">
        <v>2.3950617283950617</v>
      </c>
      <c r="E427" s="32">
        <v>0.76288659793814428</v>
      </c>
    </row>
    <row r="428" spans="1:5" s="9" customFormat="1" ht="13.5" customHeight="1">
      <c r="A428" s="28" t="s">
        <v>297</v>
      </c>
      <c r="B428" s="20"/>
      <c r="C428" s="34">
        <v>10</v>
      </c>
      <c r="D428" s="31"/>
      <c r="E428" s="32">
        <v>5</v>
      </c>
    </row>
    <row r="429" spans="1:5" s="9" customFormat="1" ht="13.5" customHeight="1">
      <c r="A429" s="28" t="s">
        <v>298</v>
      </c>
      <c r="B429" s="20"/>
      <c r="C429" s="34">
        <v>0</v>
      </c>
      <c r="D429" s="31"/>
      <c r="E429" s="32"/>
    </row>
    <row r="430" spans="1:5" s="9" customFormat="1" ht="13.5" customHeight="1">
      <c r="A430" s="28" t="s">
        <v>299</v>
      </c>
      <c r="B430" s="20"/>
      <c r="C430" s="34">
        <v>0</v>
      </c>
      <c r="D430" s="31"/>
      <c r="E430" s="32"/>
    </row>
    <row r="431" spans="1:5" s="9" customFormat="1" ht="13.5" customHeight="1">
      <c r="A431" s="27" t="s">
        <v>300</v>
      </c>
      <c r="B431" s="20"/>
      <c r="C431" s="34">
        <v>2407</v>
      </c>
      <c r="D431" s="31"/>
      <c r="E431" s="32">
        <v>8.1317567567567561</v>
      </c>
    </row>
    <row r="432" spans="1:5" s="9" customFormat="1" ht="13.5" customHeight="1">
      <c r="A432" s="27" t="s">
        <v>301</v>
      </c>
      <c r="B432" s="20"/>
      <c r="C432" s="34">
        <v>86</v>
      </c>
      <c r="D432" s="31"/>
      <c r="E432" s="32">
        <v>1.2285714285714286</v>
      </c>
    </row>
    <row r="433" spans="1:5" s="9" customFormat="1" ht="13.5" customHeight="1">
      <c r="A433" s="27" t="s">
        <v>302</v>
      </c>
      <c r="B433" s="20">
        <f t="shared" ref="B433" si="52">SUM(B434:B436)</f>
        <v>0</v>
      </c>
      <c r="C433" s="19">
        <f>SUM(C434:C436)</f>
        <v>0</v>
      </c>
      <c r="D433" s="31"/>
      <c r="E433" s="32"/>
    </row>
    <row r="434" spans="1:5" s="9" customFormat="1" ht="13.5" customHeight="1">
      <c r="A434" s="28" t="s">
        <v>303</v>
      </c>
      <c r="B434" s="20"/>
      <c r="C434" s="19">
        <v>0</v>
      </c>
      <c r="D434" s="31"/>
      <c r="E434" s="32"/>
    </row>
    <row r="435" spans="1:5" s="9" customFormat="1" ht="13.5" customHeight="1">
      <c r="A435" s="28" t="s">
        <v>304</v>
      </c>
      <c r="B435" s="20"/>
      <c r="C435" s="19">
        <v>0</v>
      </c>
      <c r="D435" s="31"/>
      <c r="E435" s="32"/>
    </row>
    <row r="436" spans="1:5" s="9" customFormat="1" ht="13.5" customHeight="1">
      <c r="A436" s="28" t="s">
        <v>305</v>
      </c>
      <c r="B436" s="20"/>
      <c r="C436" s="19">
        <v>0</v>
      </c>
      <c r="D436" s="31"/>
      <c r="E436" s="32"/>
    </row>
    <row r="437" spans="1:5" s="9" customFormat="1" ht="13.5" customHeight="1">
      <c r="A437" s="26" t="s">
        <v>306</v>
      </c>
      <c r="B437" s="20">
        <f t="shared" ref="B437" si="53">SUM(B438:B440)</f>
        <v>0</v>
      </c>
      <c r="C437" s="19">
        <v>0</v>
      </c>
      <c r="D437" s="31"/>
      <c r="E437" s="32"/>
    </row>
    <row r="438" spans="1:5" s="9" customFormat="1" ht="13.5" customHeight="1">
      <c r="A438" s="28" t="s">
        <v>307</v>
      </c>
      <c r="B438" s="20"/>
      <c r="C438" s="19">
        <v>0</v>
      </c>
      <c r="D438" s="31"/>
      <c r="E438" s="32"/>
    </row>
    <row r="439" spans="1:5" s="9" customFormat="1" ht="13.5" customHeight="1">
      <c r="A439" s="28" t="s">
        <v>308</v>
      </c>
      <c r="B439" s="20"/>
      <c r="C439" s="19">
        <v>0</v>
      </c>
      <c r="D439" s="31"/>
      <c r="E439" s="32"/>
    </row>
    <row r="440" spans="1:5" s="9" customFormat="1" ht="13.5" customHeight="1">
      <c r="A440" s="28" t="s">
        <v>309</v>
      </c>
      <c r="B440" s="20"/>
      <c r="C440" s="19">
        <v>0</v>
      </c>
      <c r="D440" s="31"/>
      <c r="E440" s="32"/>
    </row>
    <row r="441" spans="1:5" s="9" customFormat="1" ht="13.5" customHeight="1">
      <c r="A441" s="27" t="s">
        <v>310</v>
      </c>
      <c r="B441" s="20">
        <f t="shared" ref="B441" si="54">SUM(B442:B445)</f>
        <v>0</v>
      </c>
      <c r="C441" s="19">
        <f>SUM(C442:C445)</f>
        <v>31</v>
      </c>
      <c r="D441" s="31"/>
      <c r="E441" s="32"/>
    </row>
    <row r="442" spans="1:5" s="9" customFormat="1" ht="13.5" customHeight="1">
      <c r="A442" s="27" t="s">
        <v>311</v>
      </c>
      <c r="B442" s="20"/>
      <c r="C442" s="19">
        <v>0</v>
      </c>
      <c r="D442" s="31"/>
      <c r="E442" s="32"/>
    </row>
    <row r="443" spans="1:5" s="9" customFormat="1" ht="13.5" customHeight="1">
      <c r="A443" s="28" t="s">
        <v>312</v>
      </c>
      <c r="B443" s="20"/>
      <c r="C443" s="19">
        <v>0</v>
      </c>
      <c r="D443" s="31"/>
      <c r="E443" s="32"/>
    </row>
    <row r="444" spans="1:5" s="9" customFormat="1" ht="13.5" customHeight="1">
      <c r="A444" s="28" t="s">
        <v>313</v>
      </c>
      <c r="B444" s="20"/>
      <c r="C444" s="19">
        <v>0</v>
      </c>
      <c r="D444" s="31"/>
      <c r="E444" s="32"/>
    </row>
    <row r="445" spans="1:5" s="9" customFormat="1" ht="13.5" customHeight="1">
      <c r="A445" s="28" t="s">
        <v>314</v>
      </c>
      <c r="B445" s="20"/>
      <c r="C445" s="19">
        <v>31</v>
      </c>
      <c r="D445" s="31"/>
      <c r="E445" s="32"/>
    </row>
    <row r="446" spans="1:5" s="9" customFormat="1" ht="13.5" customHeight="1">
      <c r="A446" s="26" t="s">
        <v>11</v>
      </c>
      <c r="B446" s="20">
        <f t="shared" ref="B446" si="55">B447+B463+B471+B482+B491+B499</f>
        <v>2034</v>
      </c>
      <c r="C446" s="19">
        <f>SUM(C447,C463,C471,C482,C491,C499)</f>
        <v>5113</v>
      </c>
      <c r="D446" s="31">
        <v>3.5405405405405403</v>
      </c>
      <c r="E446" s="32">
        <v>0.86734520780322311</v>
      </c>
    </row>
    <row r="447" spans="1:5" s="9" customFormat="1" ht="13.5" customHeight="1">
      <c r="A447" s="26" t="s">
        <v>315</v>
      </c>
      <c r="B447" s="20">
        <f t="shared" ref="B447" si="56">SUM(B448:B462)</f>
        <v>1056</v>
      </c>
      <c r="C447" s="19">
        <f>SUM(C448:C462)</f>
        <v>2292</v>
      </c>
      <c r="D447" s="31">
        <v>4.0693779904306222</v>
      </c>
      <c r="E447" s="32">
        <v>0.67372134038800702</v>
      </c>
    </row>
    <row r="448" spans="1:5" s="9" customFormat="1" ht="13.5" customHeight="1">
      <c r="A448" s="26" t="s">
        <v>32</v>
      </c>
      <c r="B448" s="20">
        <v>634</v>
      </c>
      <c r="C448" s="34">
        <v>690</v>
      </c>
      <c r="D448" s="31">
        <v>1.2260127931769722</v>
      </c>
      <c r="E448" s="32">
        <v>1.2</v>
      </c>
    </row>
    <row r="449" spans="1:5" s="9" customFormat="1" ht="13.5" customHeight="1">
      <c r="A449" s="26" t="s">
        <v>33</v>
      </c>
      <c r="B449" s="20"/>
      <c r="C449" s="34">
        <v>0</v>
      </c>
      <c r="D449" s="31"/>
      <c r="E449" s="32"/>
    </row>
    <row r="450" spans="1:5" s="9" customFormat="1" ht="13.5" customHeight="1">
      <c r="A450" s="26" t="s">
        <v>34</v>
      </c>
      <c r="B450" s="20"/>
      <c r="C450" s="34">
        <v>0</v>
      </c>
      <c r="D450" s="31"/>
      <c r="E450" s="32"/>
    </row>
    <row r="451" spans="1:5" s="9" customFormat="1" ht="13.5" customHeight="1">
      <c r="A451" s="26" t="s">
        <v>316</v>
      </c>
      <c r="B451" s="20">
        <v>92</v>
      </c>
      <c r="C451" s="34">
        <v>124</v>
      </c>
      <c r="D451" s="31">
        <v>1.4137931034482758</v>
      </c>
      <c r="E451" s="32">
        <v>1.0081300813008129</v>
      </c>
    </row>
    <row r="452" spans="1:5" s="9" customFormat="1" ht="13.5" customHeight="1">
      <c r="A452" s="26" t="s">
        <v>317</v>
      </c>
      <c r="B452" s="20"/>
      <c r="C452" s="34">
        <v>0</v>
      </c>
      <c r="D452" s="31"/>
      <c r="E452" s="32"/>
    </row>
    <row r="453" spans="1:5" s="9" customFormat="1" ht="13.5" customHeight="1">
      <c r="A453" s="26" t="s">
        <v>318</v>
      </c>
      <c r="B453" s="20"/>
      <c r="C453" s="34">
        <v>0</v>
      </c>
      <c r="D453" s="31"/>
      <c r="E453" s="32"/>
    </row>
    <row r="454" spans="1:5" s="9" customFormat="1" ht="13.5" customHeight="1">
      <c r="A454" s="26" t="s">
        <v>319</v>
      </c>
      <c r="B454" s="20">
        <v>0</v>
      </c>
      <c r="C454" s="34">
        <v>62</v>
      </c>
      <c r="D454" s="31">
        <v>0.65</v>
      </c>
      <c r="E454" s="32">
        <v>4.7692307692307692</v>
      </c>
    </row>
    <row r="455" spans="1:5" s="9" customFormat="1" ht="13.5" customHeight="1">
      <c r="A455" s="26" t="s">
        <v>320</v>
      </c>
      <c r="B455" s="20"/>
      <c r="C455" s="34">
        <v>92</v>
      </c>
      <c r="D455" s="31"/>
      <c r="E455" s="32">
        <v>1.3529411764705883</v>
      </c>
    </row>
    <row r="456" spans="1:5" s="9" customFormat="1" ht="13.5" customHeight="1">
      <c r="A456" s="26" t="s">
        <v>321</v>
      </c>
      <c r="B456" s="20">
        <v>330</v>
      </c>
      <c r="C456" s="34">
        <v>335</v>
      </c>
      <c r="D456" s="31">
        <v>1.5076923076923077</v>
      </c>
      <c r="E456" s="32">
        <v>0.85459183673469385</v>
      </c>
    </row>
    <row r="457" spans="1:5" s="9" customFormat="1" ht="13.5" customHeight="1">
      <c r="A457" s="26" t="s">
        <v>322</v>
      </c>
      <c r="B457" s="20"/>
      <c r="C457" s="34">
        <v>0</v>
      </c>
      <c r="D457" s="31"/>
      <c r="E457" s="32"/>
    </row>
    <row r="458" spans="1:5" s="9" customFormat="1" ht="13.5" customHeight="1">
      <c r="A458" s="26" t="s">
        <v>323</v>
      </c>
      <c r="B458" s="20"/>
      <c r="C458" s="34">
        <v>3</v>
      </c>
      <c r="D458" s="31"/>
      <c r="E458" s="32"/>
    </row>
    <row r="459" spans="1:5" s="9" customFormat="1" ht="13.5" customHeight="1">
      <c r="A459" s="26" t="s">
        <v>324</v>
      </c>
      <c r="B459" s="20"/>
      <c r="C459" s="34">
        <v>0</v>
      </c>
      <c r="D459" s="31"/>
      <c r="E459" s="32"/>
    </row>
    <row r="460" spans="1:5" s="9" customFormat="1" ht="13.5" customHeight="1">
      <c r="A460" s="26" t="s">
        <v>325</v>
      </c>
      <c r="B460" s="20"/>
      <c r="C460" s="34">
        <v>5</v>
      </c>
      <c r="D460" s="31"/>
      <c r="E460" s="32">
        <v>0.33333333333333331</v>
      </c>
    </row>
    <row r="461" spans="1:5" s="9" customFormat="1" ht="13.5" customHeight="1">
      <c r="A461" s="26" t="s">
        <v>326</v>
      </c>
      <c r="B461" s="20"/>
      <c r="C461" s="34">
        <v>0</v>
      </c>
      <c r="D461" s="31"/>
      <c r="E461" s="32"/>
    </row>
    <row r="462" spans="1:5" s="9" customFormat="1" ht="13.5" customHeight="1">
      <c r="A462" s="26" t="s">
        <v>327</v>
      </c>
      <c r="B462" s="20"/>
      <c r="C462" s="34">
        <v>981</v>
      </c>
      <c r="D462" s="31"/>
      <c r="E462" s="32">
        <v>0.44469628286491386</v>
      </c>
    </row>
    <row r="463" spans="1:5" s="9" customFormat="1" ht="13.5" customHeight="1">
      <c r="A463" s="26" t="s">
        <v>328</v>
      </c>
      <c r="B463" s="20">
        <f t="shared" ref="B463" si="57">SUM(B464:B470)</f>
        <v>393</v>
      </c>
      <c r="C463" s="19">
        <f>SUM(C464:C470)</f>
        <v>1182</v>
      </c>
      <c r="D463" s="31">
        <v>3.5042735042735043</v>
      </c>
      <c r="E463" s="32">
        <v>0.96097560975609753</v>
      </c>
    </row>
    <row r="464" spans="1:5" s="9" customFormat="1" ht="13.5" customHeight="1">
      <c r="A464" s="26" t="s">
        <v>32</v>
      </c>
      <c r="B464" s="20"/>
      <c r="C464" s="19">
        <v>0</v>
      </c>
      <c r="D464" s="31"/>
      <c r="E464" s="32"/>
    </row>
    <row r="465" spans="1:5" s="9" customFormat="1" ht="13.5" customHeight="1">
      <c r="A465" s="26" t="s">
        <v>33</v>
      </c>
      <c r="B465" s="20"/>
      <c r="C465" s="19">
        <v>0</v>
      </c>
      <c r="D465" s="31"/>
      <c r="E465" s="32"/>
    </row>
    <row r="466" spans="1:5" s="9" customFormat="1" ht="13.5" customHeight="1">
      <c r="A466" s="26" t="s">
        <v>34</v>
      </c>
      <c r="B466" s="20"/>
      <c r="C466" s="19">
        <v>0</v>
      </c>
      <c r="D466" s="31"/>
      <c r="E466" s="32"/>
    </row>
    <row r="467" spans="1:5" s="9" customFormat="1" ht="13.5" customHeight="1">
      <c r="A467" s="26" t="s">
        <v>329</v>
      </c>
      <c r="B467" s="20"/>
      <c r="C467" s="34">
        <v>228</v>
      </c>
      <c r="D467" s="31"/>
      <c r="E467" s="32">
        <v>0.5685785536159601</v>
      </c>
    </row>
    <row r="468" spans="1:5" s="9" customFormat="1" ht="13.5" customHeight="1">
      <c r="A468" s="26" t="s">
        <v>330</v>
      </c>
      <c r="B468" s="20">
        <v>393</v>
      </c>
      <c r="C468" s="34">
        <v>954</v>
      </c>
      <c r="D468" s="31">
        <v>2.3618233618233617</v>
      </c>
      <c r="E468" s="32">
        <v>1.1507840772014475</v>
      </c>
    </row>
    <row r="469" spans="1:5" s="9" customFormat="1" ht="13.5" customHeight="1">
      <c r="A469" s="26" t="s">
        <v>331</v>
      </c>
      <c r="B469" s="20"/>
      <c r="C469" s="19">
        <v>0</v>
      </c>
      <c r="D469" s="31"/>
      <c r="E469" s="32"/>
    </row>
    <row r="470" spans="1:5" s="9" customFormat="1" ht="13.5" customHeight="1">
      <c r="A470" s="26" t="s">
        <v>332</v>
      </c>
      <c r="B470" s="20"/>
      <c r="C470" s="19">
        <v>0</v>
      </c>
      <c r="D470" s="31"/>
      <c r="E470" s="32"/>
    </row>
    <row r="471" spans="1:5" s="9" customFormat="1" ht="13.5" customHeight="1">
      <c r="A471" s="26" t="s">
        <v>333</v>
      </c>
      <c r="B471" s="20">
        <f t="shared" ref="B471" si="58">SUM(B472:B481)</f>
        <v>100</v>
      </c>
      <c r="C471" s="19">
        <f>SUM(C472:C481)</f>
        <v>270</v>
      </c>
      <c r="D471" s="31">
        <v>2.1621621621621623</v>
      </c>
      <c r="E471" s="32">
        <v>1.125</v>
      </c>
    </row>
    <row r="472" spans="1:5" s="9" customFormat="1" ht="13.5" customHeight="1">
      <c r="A472" s="26" t="s">
        <v>32</v>
      </c>
      <c r="B472" s="20">
        <v>100</v>
      </c>
      <c r="C472" s="34">
        <v>113</v>
      </c>
      <c r="D472" s="31">
        <v>1.0810810810810811</v>
      </c>
      <c r="E472" s="32">
        <v>0.94166666666666665</v>
      </c>
    </row>
    <row r="473" spans="1:5" s="9" customFormat="1" ht="13.5" customHeight="1">
      <c r="A473" s="26" t="s">
        <v>33</v>
      </c>
      <c r="B473" s="20"/>
      <c r="C473" s="34">
        <v>0</v>
      </c>
      <c r="D473" s="31"/>
      <c r="E473" s="32"/>
    </row>
    <row r="474" spans="1:5" s="9" customFormat="1" ht="13.5" customHeight="1">
      <c r="A474" s="26" t="s">
        <v>34</v>
      </c>
      <c r="B474" s="20"/>
      <c r="C474" s="34">
        <v>0</v>
      </c>
      <c r="D474" s="31"/>
      <c r="E474" s="32"/>
    </row>
    <row r="475" spans="1:5" s="9" customFormat="1" ht="13.5" customHeight="1">
      <c r="A475" s="26" t="s">
        <v>334</v>
      </c>
      <c r="B475" s="20"/>
      <c r="C475" s="34">
        <v>0</v>
      </c>
      <c r="D475" s="31"/>
      <c r="E475" s="32"/>
    </row>
    <row r="476" spans="1:5" s="9" customFormat="1" ht="13.5" customHeight="1">
      <c r="A476" s="26" t="s">
        <v>335</v>
      </c>
      <c r="B476" s="20"/>
      <c r="C476" s="34">
        <v>0</v>
      </c>
      <c r="D476" s="31"/>
      <c r="E476" s="32"/>
    </row>
    <row r="477" spans="1:5" s="9" customFormat="1" ht="13.5" customHeight="1">
      <c r="A477" s="26" t="s">
        <v>336</v>
      </c>
      <c r="B477" s="20"/>
      <c r="C477" s="34">
        <v>0</v>
      </c>
      <c r="D477" s="31"/>
      <c r="E477" s="32"/>
    </row>
    <row r="478" spans="1:5" s="9" customFormat="1" ht="13.5" customHeight="1">
      <c r="A478" s="26" t="s">
        <v>337</v>
      </c>
      <c r="B478" s="20">
        <v>0</v>
      </c>
      <c r="C478" s="34">
        <v>107</v>
      </c>
      <c r="D478" s="31"/>
      <c r="E478" s="32">
        <v>1.3374999999999999</v>
      </c>
    </row>
    <row r="479" spans="1:5" s="9" customFormat="1" ht="13.5" customHeight="1">
      <c r="A479" s="26" t="s">
        <v>338</v>
      </c>
      <c r="B479" s="20"/>
      <c r="C479" s="34">
        <v>30</v>
      </c>
      <c r="D479" s="31"/>
      <c r="E479" s="32"/>
    </row>
    <row r="480" spans="1:5" s="9" customFormat="1" ht="13.5" customHeight="1">
      <c r="A480" s="26" t="s">
        <v>339</v>
      </c>
      <c r="B480" s="20"/>
      <c r="C480" s="34">
        <v>0</v>
      </c>
      <c r="D480" s="31"/>
      <c r="E480" s="32"/>
    </row>
    <row r="481" spans="1:5" s="9" customFormat="1" ht="13.5" customHeight="1">
      <c r="A481" s="26" t="s">
        <v>340</v>
      </c>
      <c r="B481" s="20"/>
      <c r="C481" s="34">
        <v>20</v>
      </c>
      <c r="D481" s="31"/>
      <c r="E481" s="32">
        <v>0.5</v>
      </c>
    </row>
    <row r="482" spans="1:5" s="9" customFormat="1" ht="13.5" customHeight="1">
      <c r="A482" s="26" t="s">
        <v>341</v>
      </c>
      <c r="B482" s="20">
        <f t="shared" ref="B482" si="59">SUM(B483:B490)</f>
        <v>0</v>
      </c>
      <c r="C482" s="19">
        <f>SUM(C483:C490)</f>
        <v>0</v>
      </c>
      <c r="D482" s="31"/>
      <c r="E482" s="32"/>
    </row>
    <row r="483" spans="1:5" s="9" customFormat="1" ht="13.5" customHeight="1">
      <c r="A483" s="26" t="s">
        <v>32</v>
      </c>
      <c r="B483" s="20"/>
      <c r="C483" s="19">
        <v>0</v>
      </c>
      <c r="D483" s="31"/>
      <c r="E483" s="32"/>
    </row>
    <row r="484" spans="1:5" s="9" customFormat="1" ht="13.5" customHeight="1">
      <c r="A484" s="26" t="s">
        <v>33</v>
      </c>
      <c r="B484" s="20"/>
      <c r="C484" s="19">
        <v>0</v>
      </c>
      <c r="D484" s="31"/>
      <c r="E484" s="32"/>
    </row>
    <row r="485" spans="1:5" s="9" customFormat="1" ht="13.5" customHeight="1">
      <c r="A485" s="26" t="s">
        <v>34</v>
      </c>
      <c r="B485" s="20"/>
      <c r="C485" s="19">
        <v>0</v>
      </c>
      <c r="D485" s="31"/>
      <c r="E485" s="32"/>
    </row>
    <row r="486" spans="1:5" s="9" customFormat="1" ht="13.5" customHeight="1">
      <c r="A486" s="26" t="s">
        <v>342</v>
      </c>
      <c r="B486" s="20"/>
      <c r="C486" s="19">
        <v>0</v>
      </c>
      <c r="D486" s="31"/>
      <c r="E486" s="32"/>
    </row>
    <row r="487" spans="1:5" s="9" customFormat="1" ht="13.5" customHeight="1">
      <c r="A487" s="26" t="s">
        <v>343</v>
      </c>
      <c r="B487" s="20"/>
      <c r="C487" s="19">
        <v>0</v>
      </c>
      <c r="D487" s="31"/>
      <c r="E487" s="32"/>
    </row>
    <row r="488" spans="1:5" s="9" customFormat="1" ht="13.5" customHeight="1">
      <c r="A488" s="26" t="s">
        <v>344</v>
      </c>
      <c r="B488" s="20"/>
      <c r="C488" s="19">
        <v>0</v>
      </c>
      <c r="D488" s="31"/>
      <c r="E488" s="32"/>
    </row>
    <row r="489" spans="1:5" s="9" customFormat="1" ht="13.5" customHeight="1">
      <c r="A489" s="26" t="s">
        <v>345</v>
      </c>
      <c r="B489" s="20"/>
      <c r="C489" s="19">
        <v>0</v>
      </c>
      <c r="D489" s="31"/>
      <c r="E489" s="32"/>
    </row>
    <row r="490" spans="1:5" s="9" customFormat="1" ht="13.5" customHeight="1">
      <c r="A490" s="26" t="s">
        <v>346</v>
      </c>
      <c r="B490" s="20"/>
      <c r="C490" s="19">
        <v>0</v>
      </c>
      <c r="D490" s="31"/>
      <c r="E490" s="32"/>
    </row>
    <row r="491" spans="1:5" s="9" customFormat="1" ht="13.5" customHeight="1">
      <c r="A491" s="26" t="s">
        <v>347</v>
      </c>
      <c r="B491" s="20">
        <f t="shared" ref="B491" si="60">SUM(B492:B498)</f>
        <v>335</v>
      </c>
      <c r="C491" s="19">
        <f>SUM(C492:C498)</f>
        <v>758</v>
      </c>
      <c r="D491" s="31">
        <v>1.6757493188010899</v>
      </c>
      <c r="E491" s="32">
        <v>1.2325203252032519</v>
      </c>
    </row>
    <row r="492" spans="1:5" s="9" customFormat="1" ht="13.5" customHeight="1">
      <c r="A492" s="26" t="s">
        <v>32</v>
      </c>
      <c r="B492" s="20">
        <v>0</v>
      </c>
      <c r="C492" s="19">
        <v>0</v>
      </c>
      <c r="D492" s="31">
        <v>0</v>
      </c>
      <c r="E492" s="32"/>
    </row>
    <row r="493" spans="1:5" s="9" customFormat="1" ht="13.5" customHeight="1">
      <c r="A493" s="26" t="s">
        <v>33</v>
      </c>
      <c r="B493" s="20"/>
      <c r="C493" s="19">
        <v>0</v>
      </c>
      <c r="D493" s="31"/>
      <c r="E493" s="32"/>
    </row>
    <row r="494" spans="1:5" s="9" customFormat="1" ht="13.5" customHeight="1">
      <c r="A494" s="26" t="s">
        <v>34</v>
      </c>
      <c r="B494" s="20"/>
      <c r="C494" s="19">
        <v>0</v>
      </c>
      <c r="D494" s="31"/>
      <c r="E494" s="32"/>
    </row>
    <row r="495" spans="1:5" s="9" customFormat="1" ht="13.5" customHeight="1">
      <c r="A495" s="26" t="s">
        <v>348</v>
      </c>
      <c r="B495" s="20"/>
      <c r="C495" s="19">
        <v>0</v>
      </c>
      <c r="D495" s="31"/>
      <c r="E495" s="32"/>
    </row>
    <row r="496" spans="1:5" s="9" customFormat="1" ht="13.5" customHeight="1">
      <c r="A496" s="26" t="s">
        <v>349</v>
      </c>
      <c r="B496" s="20"/>
      <c r="C496" s="19">
        <v>0</v>
      </c>
      <c r="D496" s="31"/>
      <c r="E496" s="32"/>
    </row>
    <row r="497" spans="1:5" s="9" customFormat="1" ht="13.5" customHeight="1">
      <c r="A497" s="26" t="s">
        <v>350</v>
      </c>
      <c r="B497" s="20">
        <v>283</v>
      </c>
      <c r="C497" s="34">
        <v>370</v>
      </c>
      <c r="D497" s="31">
        <v>4.2333333333333334</v>
      </c>
      <c r="E497" s="32">
        <v>0.72834645669291342</v>
      </c>
    </row>
    <row r="498" spans="1:5" s="9" customFormat="1" ht="13.5" customHeight="1">
      <c r="A498" s="26" t="s">
        <v>351</v>
      </c>
      <c r="B498" s="20">
        <v>52</v>
      </c>
      <c r="C498" s="34">
        <v>388</v>
      </c>
      <c r="D498" s="31"/>
      <c r="E498" s="32">
        <v>3.6261682242990654</v>
      </c>
    </row>
    <row r="499" spans="1:5" s="9" customFormat="1" ht="13.5" customHeight="1">
      <c r="A499" s="26" t="s">
        <v>352</v>
      </c>
      <c r="B499" s="20">
        <f t="shared" ref="B499" si="61">SUM(B500:B502)</f>
        <v>150</v>
      </c>
      <c r="C499" s="19">
        <f>SUM(C500:C502)</f>
        <v>611</v>
      </c>
      <c r="D499" s="31"/>
      <c r="E499" s="32">
        <v>1.4975490196078431</v>
      </c>
    </row>
    <row r="500" spans="1:5" s="9" customFormat="1" ht="13.5" customHeight="1">
      <c r="A500" s="26" t="s">
        <v>353</v>
      </c>
      <c r="B500" s="20"/>
      <c r="C500" s="34">
        <v>15</v>
      </c>
      <c r="D500" s="31"/>
      <c r="E500" s="32">
        <v>1</v>
      </c>
    </row>
    <row r="501" spans="1:5" s="9" customFormat="1" ht="13.5" customHeight="1">
      <c r="A501" s="26" t="s">
        <v>354</v>
      </c>
      <c r="B501" s="20"/>
      <c r="C501" s="34">
        <v>0</v>
      </c>
      <c r="D501" s="31"/>
      <c r="E501" s="32"/>
    </row>
    <row r="502" spans="1:5" s="9" customFormat="1" ht="13.5" customHeight="1">
      <c r="A502" s="26" t="s">
        <v>355</v>
      </c>
      <c r="B502" s="20">
        <v>150</v>
      </c>
      <c r="C502" s="34">
        <v>596</v>
      </c>
      <c r="D502" s="31"/>
      <c r="E502" s="32">
        <v>1.5165394402035624</v>
      </c>
    </row>
    <row r="503" spans="1:5" s="9" customFormat="1" ht="13.5" customHeight="1">
      <c r="A503" s="26" t="s">
        <v>12</v>
      </c>
      <c r="B503" s="20">
        <f t="shared" ref="B503" si="62">B504+B523+B531+B533+B542+B546+B556+B565+B572+B580+B589+B594+B597+B600+B603+B606+B609+B613+B617+B625+B628</f>
        <v>34394</v>
      </c>
      <c r="C503" s="19">
        <f>SUM(C504,C523,C531,C533,C542,C546,C556,C565,C572,C580,C589,C594,C597,C600,C603,C606,C609,C613,C617,C625,C628)</f>
        <v>41660</v>
      </c>
      <c r="D503" s="31">
        <v>2.7487765089722673</v>
      </c>
      <c r="E503" s="32">
        <v>1.2362017804154302</v>
      </c>
    </row>
    <row r="504" spans="1:5" s="9" customFormat="1" ht="13.5" customHeight="1">
      <c r="A504" s="26" t="s">
        <v>356</v>
      </c>
      <c r="B504" s="20">
        <f t="shared" ref="B504" si="63">SUM(B505:B522)</f>
        <v>1028</v>
      </c>
      <c r="C504" s="19">
        <f>SUM(C505:C522)</f>
        <v>1410</v>
      </c>
      <c r="D504" s="31">
        <v>1.3107344632768361</v>
      </c>
      <c r="E504" s="32">
        <v>1.0129310344827587</v>
      </c>
    </row>
    <row r="505" spans="1:5" s="9" customFormat="1" ht="13.5" customHeight="1">
      <c r="A505" s="26" t="s">
        <v>32</v>
      </c>
      <c r="B505" s="20">
        <v>885</v>
      </c>
      <c r="C505" s="19">
        <v>990</v>
      </c>
      <c r="D505" s="31">
        <v>1.2291446673706441</v>
      </c>
      <c r="E505" s="32">
        <v>0.85051546391752575</v>
      </c>
    </row>
    <row r="506" spans="1:5" s="9" customFormat="1" ht="13.5" customHeight="1">
      <c r="A506" s="26" t="s">
        <v>33</v>
      </c>
      <c r="B506" s="20"/>
      <c r="C506" s="19">
        <v>0</v>
      </c>
      <c r="D506" s="31"/>
      <c r="E506" s="32"/>
    </row>
    <row r="507" spans="1:5" s="9" customFormat="1" ht="13.5" customHeight="1">
      <c r="A507" s="26" t="s">
        <v>34</v>
      </c>
      <c r="B507" s="20"/>
      <c r="C507" s="19">
        <v>0</v>
      </c>
      <c r="D507" s="31"/>
      <c r="E507" s="32"/>
    </row>
    <row r="508" spans="1:5" s="9" customFormat="1" ht="13.5" customHeight="1">
      <c r="A508" s="26" t="s">
        <v>357</v>
      </c>
      <c r="B508" s="20"/>
      <c r="C508" s="19">
        <v>0</v>
      </c>
      <c r="D508" s="31"/>
      <c r="E508" s="32"/>
    </row>
    <row r="509" spans="1:5" s="9" customFormat="1" ht="13.5" customHeight="1">
      <c r="A509" s="26" t="s">
        <v>358</v>
      </c>
      <c r="B509" s="20"/>
      <c r="C509" s="19">
        <v>0</v>
      </c>
      <c r="D509" s="31"/>
      <c r="E509" s="32"/>
    </row>
    <row r="510" spans="1:5" s="9" customFormat="1" ht="13.5" customHeight="1">
      <c r="A510" s="26" t="s">
        <v>359</v>
      </c>
      <c r="B510" s="20"/>
      <c r="C510" s="19">
        <v>0</v>
      </c>
      <c r="D510" s="31"/>
      <c r="E510" s="32"/>
    </row>
    <row r="511" spans="1:5" s="9" customFormat="1" ht="13.5" customHeight="1">
      <c r="A511" s="26" t="s">
        <v>360</v>
      </c>
      <c r="B511" s="20"/>
      <c r="C511" s="19">
        <v>0</v>
      </c>
      <c r="D511" s="31"/>
      <c r="E511" s="32"/>
    </row>
    <row r="512" spans="1:5" s="9" customFormat="1" ht="13.5" customHeight="1">
      <c r="A512" s="26" t="s">
        <v>73</v>
      </c>
      <c r="B512" s="20"/>
      <c r="C512" s="19">
        <v>0</v>
      </c>
      <c r="D512" s="31"/>
      <c r="E512" s="32"/>
    </row>
    <row r="513" spans="1:5" s="9" customFormat="1" ht="13.5" customHeight="1">
      <c r="A513" s="26" t="s">
        <v>361</v>
      </c>
      <c r="B513" s="20"/>
      <c r="C513" s="19">
        <v>0</v>
      </c>
      <c r="D513" s="31"/>
      <c r="E513" s="32"/>
    </row>
    <row r="514" spans="1:5" s="9" customFormat="1" ht="13.5" customHeight="1">
      <c r="A514" s="26" t="s">
        <v>362</v>
      </c>
      <c r="B514" s="20"/>
      <c r="C514" s="19">
        <v>0</v>
      </c>
      <c r="D514" s="31"/>
      <c r="E514" s="32"/>
    </row>
    <row r="515" spans="1:5" s="9" customFormat="1" ht="13.5" customHeight="1">
      <c r="A515" s="26" t="s">
        <v>363</v>
      </c>
      <c r="B515" s="20"/>
      <c r="C515" s="19">
        <v>0</v>
      </c>
      <c r="D515" s="31"/>
      <c r="E515" s="32"/>
    </row>
    <row r="516" spans="1:5" s="9" customFormat="1" ht="13.5" customHeight="1">
      <c r="A516" s="26" t="s">
        <v>364</v>
      </c>
      <c r="B516" s="20"/>
      <c r="C516" s="19">
        <v>0</v>
      </c>
      <c r="D516" s="31"/>
      <c r="E516" s="32"/>
    </row>
    <row r="517" spans="1:5" s="9" customFormat="1" ht="13.5" customHeight="1">
      <c r="A517" s="26" t="s">
        <v>365</v>
      </c>
      <c r="B517" s="20"/>
      <c r="C517" s="19">
        <v>0</v>
      </c>
      <c r="D517" s="31"/>
      <c r="E517" s="32"/>
    </row>
    <row r="518" spans="1:5" s="9" customFormat="1" ht="13.5" customHeight="1">
      <c r="A518" s="26" t="s">
        <v>366</v>
      </c>
      <c r="B518" s="20"/>
      <c r="C518" s="19">
        <v>0</v>
      </c>
      <c r="D518" s="31"/>
      <c r="E518" s="32"/>
    </row>
    <row r="519" spans="1:5" s="9" customFormat="1" ht="13.5" customHeight="1">
      <c r="A519" s="26" t="s">
        <v>367</v>
      </c>
      <c r="B519" s="20"/>
      <c r="C519" s="19">
        <v>0</v>
      </c>
      <c r="D519" s="31"/>
      <c r="E519" s="32"/>
    </row>
    <row r="520" spans="1:5" s="9" customFormat="1" ht="13.5" customHeight="1">
      <c r="A520" s="26" t="s">
        <v>368</v>
      </c>
      <c r="B520" s="20"/>
      <c r="C520" s="19">
        <v>0</v>
      </c>
      <c r="D520" s="31"/>
      <c r="E520" s="32"/>
    </row>
    <row r="521" spans="1:5" s="9" customFormat="1" ht="13.5" customHeight="1">
      <c r="A521" s="26" t="s">
        <v>41</v>
      </c>
      <c r="B521" s="20"/>
      <c r="C521" s="19">
        <v>0</v>
      </c>
      <c r="D521" s="31"/>
      <c r="E521" s="32"/>
    </row>
    <row r="522" spans="1:5" s="9" customFormat="1" ht="13.5" customHeight="1">
      <c r="A522" s="26" t="s">
        <v>369</v>
      </c>
      <c r="B522" s="20">
        <v>143</v>
      </c>
      <c r="C522" s="19">
        <v>420</v>
      </c>
      <c r="D522" s="31">
        <v>1.7478260869565216</v>
      </c>
      <c r="E522" s="32">
        <v>2.08955223880597</v>
      </c>
    </row>
    <row r="523" spans="1:5" s="9" customFormat="1" ht="13.5" customHeight="1">
      <c r="A523" s="26" t="s">
        <v>370</v>
      </c>
      <c r="B523" s="20">
        <f t="shared" ref="B523" si="64">SUM(B524:B530)</f>
        <v>609</v>
      </c>
      <c r="C523" s="19">
        <f>SUM(C524:C530)</f>
        <v>734</v>
      </c>
      <c r="D523" s="31">
        <v>2.3610586011342156</v>
      </c>
      <c r="E523" s="32">
        <v>0.58767013610888708</v>
      </c>
    </row>
    <row r="524" spans="1:5" s="9" customFormat="1" ht="13.5" customHeight="1">
      <c r="A524" s="26" t="s">
        <v>32</v>
      </c>
      <c r="B524" s="20">
        <v>459</v>
      </c>
      <c r="C524" s="34">
        <v>467</v>
      </c>
      <c r="D524" s="31">
        <v>1.1685912240184757</v>
      </c>
      <c r="E524" s="32">
        <v>0.92292490118577075</v>
      </c>
    </row>
    <row r="525" spans="1:5" s="9" customFormat="1" ht="13.5" customHeight="1">
      <c r="A525" s="26" t="s">
        <v>33</v>
      </c>
      <c r="B525" s="20"/>
      <c r="C525" s="34">
        <v>0</v>
      </c>
      <c r="D525" s="31"/>
      <c r="E525" s="32"/>
    </row>
    <row r="526" spans="1:5" s="9" customFormat="1" ht="13.5" customHeight="1">
      <c r="A526" s="26" t="s">
        <v>34</v>
      </c>
      <c r="B526" s="20"/>
      <c r="C526" s="34">
        <v>0</v>
      </c>
      <c r="D526" s="31"/>
      <c r="E526" s="32"/>
    </row>
    <row r="527" spans="1:5" s="9" customFormat="1" ht="13.5" customHeight="1">
      <c r="A527" s="26" t="s">
        <v>371</v>
      </c>
      <c r="B527" s="20"/>
      <c r="C527" s="34">
        <v>0</v>
      </c>
      <c r="D527" s="31"/>
      <c r="E527" s="32"/>
    </row>
    <row r="528" spans="1:5" s="9" customFormat="1" ht="13.5" customHeight="1">
      <c r="A528" s="26" t="s">
        <v>372</v>
      </c>
      <c r="B528" s="20"/>
      <c r="C528" s="34">
        <v>0</v>
      </c>
      <c r="D528" s="31"/>
      <c r="E528" s="32"/>
    </row>
    <row r="529" spans="1:5" s="9" customFormat="1" ht="13.5" customHeight="1">
      <c r="A529" s="26" t="s">
        <v>373</v>
      </c>
      <c r="B529" s="20"/>
      <c r="C529" s="34">
        <v>0</v>
      </c>
      <c r="D529" s="31"/>
      <c r="E529" s="32"/>
    </row>
    <row r="530" spans="1:5" s="9" customFormat="1" ht="13.5" customHeight="1">
      <c r="A530" s="26" t="s">
        <v>374</v>
      </c>
      <c r="B530" s="20">
        <v>150</v>
      </c>
      <c r="C530" s="34">
        <v>267</v>
      </c>
      <c r="D530" s="31">
        <v>7.635416666666667</v>
      </c>
      <c r="E530" s="32">
        <v>0.36425648021828105</v>
      </c>
    </row>
    <row r="531" spans="1:5" s="9" customFormat="1" ht="13.5" customHeight="1">
      <c r="A531" s="26" t="s">
        <v>375</v>
      </c>
      <c r="B531" s="20">
        <f t="shared" ref="B531" si="65">SUM(B532)</f>
        <v>0</v>
      </c>
      <c r="C531" s="19">
        <f>C532</f>
        <v>0</v>
      </c>
      <c r="D531" s="31"/>
      <c r="E531" s="32"/>
    </row>
    <row r="532" spans="1:5" s="9" customFormat="1" ht="13.5" customHeight="1">
      <c r="A532" s="26" t="s">
        <v>376</v>
      </c>
      <c r="B532" s="20"/>
      <c r="C532" s="19">
        <v>0</v>
      </c>
      <c r="D532" s="31"/>
      <c r="E532" s="32"/>
    </row>
    <row r="533" spans="1:5" s="9" customFormat="1" ht="13.5" customHeight="1">
      <c r="A533" s="26" t="s">
        <v>377</v>
      </c>
      <c r="B533" s="20">
        <f t="shared" ref="B533" si="66">SUM(B534:B541)</f>
        <v>14962</v>
      </c>
      <c r="C533" s="19">
        <f>SUM(C534:C541)</f>
        <v>14962</v>
      </c>
      <c r="D533" s="31">
        <v>1.1227802441731409</v>
      </c>
      <c r="E533" s="32">
        <v>1.8487581860867417</v>
      </c>
    </row>
    <row r="534" spans="1:5" s="9" customFormat="1" ht="13.5" customHeight="1">
      <c r="A534" s="26" t="s">
        <v>378</v>
      </c>
      <c r="B534" s="20">
        <v>560</v>
      </c>
      <c r="C534" s="34">
        <v>500</v>
      </c>
      <c r="D534" s="31">
        <v>0.10561056105610561</v>
      </c>
      <c r="E534" s="32">
        <v>5.208333333333333</v>
      </c>
    </row>
    <row r="535" spans="1:5" s="9" customFormat="1" ht="13.5" customHeight="1">
      <c r="A535" s="26" t="s">
        <v>379</v>
      </c>
      <c r="B535" s="20">
        <v>732</v>
      </c>
      <c r="C535" s="34">
        <v>709</v>
      </c>
      <c r="D535" s="31">
        <v>0.05</v>
      </c>
      <c r="E535" s="32">
        <v>64.454545454545453</v>
      </c>
    </row>
    <row r="536" spans="1:5" s="9" customFormat="1" ht="13.5" customHeight="1">
      <c r="A536" s="26" t="s">
        <v>380</v>
      </c>
      <c r="B536" s="20"/>
      <c r="C536" s="34">
        <v>0</v>
      </c>
      <c r="D536" s="31"/>
      <c r="E536" s="32"/>
    </row>
    <row r="537" spans="1:5" s="9" customFormat="1" ht="13.5" customHeight="1">
      <c r="A537" s="26" t="s">
        <v>381</v>
      </c>
      <c r="B537" s="20">
        <v>5452</v>
      </c>
      <c r="C537" s="34">
        <v>6015</v>
      </c>
      <c r="D537" s="31">
        <v>0.99889948642699922</v>
      </c>
      <c r="E537" s="32">
        <v>1.1044803525523319</v>
      </c>
    </row>
    <row r="538" spans="1:5" s="9" customFormat="1" ht="13.5" customHeight="1">
      <c r="A538" s="26" t="s">
        <v>382</v>
      </c>
      <c r="B538" s="20">
        <v>1836</v>
      </c>
      <c r="C538" s="34">
        <v>1364</v>
      </c>
      <c r="D538" s="31">
        <v>1.5183413078149921</v>
      </c>
      <c r="E538" s="32">
        <v>1.4327731092436975</v>
      </c>
    </row>
    <row r="539" spans="1:5" s="9" customFormat="1" ht="13.5" customHeight="1">
      <c r="A539" s="26" t="s">
        <v>383</v>
      </c>
      <c r="B539" s="20">
        <v>6372</v>
      </c>
      <c r="C539" s="34">
        <v>6373</v>
      </c>
      <c r="D539" s="31"/>
      <c r="E539" s="32">
        <v>4.0132241813602016</v>
      </c>
    </row>
    <row r="540" spans="1:5" s="9" customFormat="1" ht="13.5" customHeight="1">
      <c r="A540" s="26" t="s">
        <v>384</v>
      </c>
      <c r="B540" s="20">
        <v>10</v>
      </c>
      <c r="C540" s="34">
        <v>1</v>
      </c>
      <c r="D540" s="31"/>
      <c r="E540" s="32"/>
    </row>
    <row r="541" spans="1:5" s="9" customFormat="1" ht="13.5" customHeight="1">
      <c r="A541" s="26" t="s">
        <v>385</v>
      </c>
      <c r="B541" s="20"/>
      <c r="C541" s="34">
        <v>0</v>
      </c>
      <c r="D541" s="31"/>
      <c r="E541" s="32"/>
    </row>
    <row r="542" spans="1:5" s="9" customFormat="1" ht="13.5" customHeight="1">
      <c r="A542" s="26" t="s">
        <v>386</v>
      </c>
      <c r="B542" s="20">
        <f t="shared" ref="B542" si="67">SUM(B543:B545)</f>
        <v>0</v>
      </c>
      <c r="C542" s="19">
        <f>SUM(C543:C545)</f>
        <v>0</v>
      </c>
      <c r="D542" s="31"/>
      <c r="E542" s="32"/>
    </row>
    <row r="543" spans="1:5" s="9" customFormat="1" ht="13.5" customHeight="1">
      <c r="A543" s="26" t="s">
        <v>387</v>
      </c>
      <c r="B543" s="20"/>
      <c r="C543" s="19">
        <v>0</v>
      </c>
      <c r="D543" s="31"/>
      <c r="E543" s="32"/>
    </row>
    <row r="544" spans="1:5" s="9" customFormat="1" ht="13.5" customHeight="1">
      <c r="A544" s="26" t="s">
        <v>388</v>
      </c>
      <c r="B544" s="20"/>
      <c r="C544" s="19">
        <v>0</v>
      </c>
      <c r="D544" s="31"/>
      <c r="E544" s="32"/>
    </row>
    <row r="545" spans="1:5" s="9" customFormat="1" ht="13.5" customHeight="1">
      <c r="A545" s="26" t="s">
        <v>389</v>
      </c>
      <c r="B545" s="20"/>
      <c r="C545" s="19">
        <v>0</v>
      </c>
      <c r="D545" s="31"/>
      <c r="E545" s="32"/>
    </row>
    <row r="546" spans="1:5" s="9" customFormat="1" ht="13.5" customHeight="1">
      <c r="A546" s="26" t="s">
        <v>390</v>
      </c>
      <c r="B546" s="20">
        <f t="shared" ref="B546" si="68">SUM(B547:B555)</f>
        <v>1419</v>
      </c>
      <c r="C546" s="19">
        <f>SUM(C547:C555)</f>
        <v>3274</v>
      </c>
      <c r="D546" s="31">
        <v>2.9791921664626684</v>
      </c>
      <c r="E546" s="32">
        <v>1.3451109285127363</v>
      </c>
    </row>
    <row r="547" spans="1:5" s="9" customFormat="1" ht="13.5" customHeight="1">
      <c r="A547" s="26" t="s">
        <v>391</v>
      </c>
      <c r="B547" s="20"/>
      <c r="C547" s="19">
        <v>0</v>
      </c>
      <c r="D547" s="31"/>
      <c r="E547" s="32"/>
    </row>
    <row r="548" spans="1:5" s="9" customFormat="1" ht="13.5" customHeight="1">
      <c r="A548" s="26" t="s">
        <v>392</v>
      </c>
      <c r="B548" s="20"/>
      <c r="C548" s="19">
        <v>0</v>
      </c>
      <c r="D548" s="31"/>
      <c r="E548" s="32"/>
    </row>
    <row r="549" spans="1:5" s="9" customFormat="1" ht="13.5" customHeight="1">
      <c r="A549" s="26" t="s">
        <v>393</v>
      </c>
      <c r="B549" s="20"/>
      <c r="C549" s="19">
        <v>0</v>
      </c>
      <c r="D549" s="31"/>
      <c r="E549" s="32"/>
    </row>
    <row r="550" spans="1:5" s="9" customFormat="1" ht="13.5" customHeight="1">
      <c r="A550" s="26" t="s">
        <v>394</v>
      </c>
      <c r="B550" s="20">
        <v>538</v>
      </c>
      <c r="C550" s="34">
        <v>573</v>
      </c>
      <c r="D550" s="31">
        <v>0.7567567567567568</v>
      </c>
      <c r="E550" s="32">
        <v>0.97448979591836737</v>
      </c>
    </row>
    <row r="551" spans="1:5" s="9" customFormat="1" ht="13.5" customHeight="1">
      <c r="A551" s="26" t="s">
        <v>395</v>
      </c>
      <c r="B551" s="20"/>
      <c r="C551" s="34">
        <v>0</v>
      </c>
      <c r="D551" s="31"/>
      <c r="E551" s="32"/>
    </row>
    <row r="552" spans="1:5" s="9" customFormat="1" ht="13.5" customHeight="1">
      <c r="A552" s="26" t="s">
        <v>396</v>
      </c>
      <c r="B552" s="20">
        <v>14</v>
      </c>
      <c r="C552" s="34">
        <v>9</v>
      </c>
      <c r="D552" s="31">
        <v>0.52500000000000002</v>
      </c>
      <c r="E552" s="32">
        <v>0.42857142857142855</v>
      </c>
    </row>
    <row r="553" spans="1:5" s="9" customFormat="1" ht="13.5" customHeight="1">
      <c r="A553" s="26" t="s">
        <v>397</v>
      </c>
      <c r="B553" s="20"/>
      <c r="C553" s="19">
        <v>0</v>
      </c>
      <c r="D553" s="31"/>
      <c r="E553" s="32"/>
    </row>
    <row r="554" spans="1:5" s="9" customFormat="1" ht="13.5" customHeight="1">
      <c r="A554" s="26" t="s">
        <v>398</v>
      </c>
      <c r="B554" s="20"/>
      <c r="C554" s="19">
        <v>0</v>
      </c>
      <c r="D554" s="31"/>
      <c r="E554" s="32"/>
    </row>
    <row r="555" spans="1:5" s="9" customFormat="1" ht="13.5" customHeight="1">
      <c r="A555" s="26" t="s">
        <v>399</v>
      </c>
      <c r="B555" s="20">
        <v>867</v>
      </c>
      <c r="C555" s="34">
        <v>2692</v>
      </c>
      <c r="D555" s="31"/>
      <c r="E555" s="32">
        <v>1.475068493150685</v>
      </c>
    </row>
    <row r="556" spans="1:5" s="9" customFormat="1" ht="13.5" customHeight="1">
      <c r="A556" s="26" t="s">
        <v>400</v>
      </c>
      <c r="B556" s="20">
        <f t="shared" ref="B556" si="69">SUM(B557:B564)</f>
        <v>2921</v>
      </c>
      <c r="C556" s="19">
        <f>SUM(C557:C564)</f>
        <v>3239</v>
      </c>
      <c r="D556" s="31">
        <v>3.9344729344729346</v>
      </c>
      <c r="E556" s="32">
        <v>1.1727009413468501</v>
      </c>
    </row>
    <row r="557" spans="1:5" s="9" customFormat="1" ht="13.5" customHeight="1">
      <c r="A557" s="26" t="s">
        <v>401</v>
      </c>
      <c r="B557" s="20">
        <v>1521</v>
      </c>
      <c r="C557" s="34">
        <v>1789</v>
      </c>
      <c r="D557" s="31">
        <v>2.0923566878980893</v>
      </c>
      <c r="E557" s="32">
        <v>1.3614916286149163</v>
      </c>
    </row>
    <row r="558" spans="1:5" s="9" customFormat="1" ht="13.5" customHeight="1">
      <c r="A558" s="26" t="s">
        <v>402</v>
      </c>
      <c r="B558" s="20"/>
      <c r="C558" s="34">
        <v>0</v>
      </c>
      <c r="D558" s="31"/>
      <c r="E558" s="32"/>
    </row>
    <row r="559" spans="1:5" s="9" customFormat="1" ht="13.5" customHeight="1">
      <c r="A559" s="26" t="s">
        <v>403</v>
      </c>
      <c r="B559" s="20"/>
      <c r="C559" s="34">
        <v>0</v>
      </c>
      <c r="D559" s="31"/>
      <c r="E559" s="32"/>
    </row>
    <row r="560" spans="1:5" s="9" customFormat="1" ht="13.5" customHeight="1">
      <c r="A560" s="26" t="s">
        <v>404</v>
      </c>
      <c r="B560" s="20">
        <v>540</v>
      </c>
      <c r="C560" s="34">
        <v>542</v>
      </c>
      <c r="D560" s="31"/>
      <c r="E560" s="32">
        <v>0.62298850574712639</v>
      </c>
    </row>
    <row r="561" spans="1:5" s="9" customFormat="1" ht="13.5" customHeight="1">
      <c r="A561" s="26" t="s">
        <v>405</v>
      </c>
      <c r="B561" s="20"/>
      <c r="C561" s="34">
        <v>0</v>
      </c>
      <c r="D561" s="31"/>
      <c r="E561" s="32"/>
    </row>
    <row r="562" spans="1:5" s="9" customFormat="1" ht="13.5" customHeight="1">
      <c r="A562" s="26" t="s">
        <v>406</v>
      </c>
      <c r="B562" s="20"/>
      <c r="C562" s="34">
        <v>0</v>
      </c>
      <c r="D562" s="31"/>
      <c r="E562" s="32"/>
    </row>
    <row r="563" spans="1:5" s="9" customFormat="1" ht="13.5" customHeight="1">
      <c r="A563" s="26" t="s">
        <v>407</v>
      </c>
      <c r="B563" s="20"/>
      <c r="C563" s="34">
        <v>68</v>
      </c>
      <c r="D563" s="31"/>
      <c r="E563" s="32"/>
    </row>
    <row r="564" spans="1:5" s="9" customFormat="1" ht="13.5" customHeight="1">
      <c r="A564" s="26" t="s">
        <v>408</v>
      </c>
      <c r="B564" s="20">
        <v>860</v>
      </c>
      <c r="C564" s="34">
        <v>840</v>
      </c>
      <c r="D564" s="31">
        <v>7.8108108108108105</v>
      </c>
      <c r="E564" s="32">
        <v>1.453287197231834</v>
      </c>
    </row>
    <row r="565" spans="1:5" s="9" customFormat="1" ht="13.5" customHeight="1">
      <c r="A565" s="26" t="s">
        <v>409</v>
      </c>
      <c r="B565" s="20">
        <f t="shared" ref="B565" si="70">SUM(B566:B571)</f>
        <v>72</v>
      </c>
      <c r="C565" s="19">
        <f>SUM(C566:C571)</f>
        <v>298</v>
      </c>
      <c r="D565" s="31">
        <v>1.8455284552845528</v>
      </c>
      <c r="E565" s="32">
        <v>1.3127753303964758</v>
      </c>
    </row>
    <row r="566" spans="1:5" s="9" customFormat="1" ht="13.5" customHeight="1">
      <c r="A566" s="26" t="s">
        <v>410</v>
      </c>
      <c r="B566" s="20">
        <v>0</v>
      </c>
      <c r="C566" s="34">
        <v>175</v>
      </c>
      <c r="D566" s="31">
        <v>1.1707317073170731</v>
      </c>
      <c r="E566" s="32">
        <v>1.2152777777777777</v>
      </c>
    </row>
    <row r="567" spans="1:5" s="9" customFormat="1" ht="13.5" customHeight="1">
      <c r="A567" s="26" t="s">
        <v>411</v>
      </c>
      <c r="B567" s="20">
        <v>64</v>
      </c>
      <c r="C567" s="34">
        <v>69</v>
      </c>
      <c r="D567" s="31"/>
      <c r="E567" s="32">
        <v>2.0909090909090908</v>
      </c>
    </row>
    <row r="568" spans="1:5" s="9" customFormat="1" ht="13.5" customHeight="1">
      <c r="A568" s="26" t="s">
        <v>412</v>
      </c>
      <c r="B568" s="20">
        <v>0</v>
      </c>
      <c r="C568" s="34">
        <v>2</v>
      </c>
      <c r="D568" s="31"/>
      <c r="E568" s="32"/>
    </row>
    <row r="569" spans="1:5" s="9" customFormat="1" ht="13.5" customHeight="1">
      <c r="A569" s="26" t="s">
        <v>413</v>
      </c>
      <c r="B569" s="20">
        <v>8</v>
      </c>
      <c r="C569" s="34">
        <v>11</v>
      </c>
      <c r="D569" s="31"/>
      <c r="E569" s="32">
        <v>2.2000000000000002</v>
      </c>
    </row>
    <row r="570" spans="1:5" s="9" customFormat="1" ht="13.5" customHeight="1">
      <c r="A570" s="26" t="s">
        <v>414</v>
      </c>
      <c r="B570" s="20"/>
      <c r="C570" s="34">
        <v>31</v>
      </c>
      <c r="D570" s="31"/>
      <c r="E570" s="32">
        <v>0.96875</v>
      </c>
    </row>
    <row r="571" spans="1:5" s="9" customFormat="1" ht="13.5" customHeight="1">
      <c r="A571" s="26" t="s">
        <v>415</v>
      </c>
      <c r="B571" s="20"/>
      <c r="C571" s="34">
        <v>10</v>
      </c>
      <c r="D571" s="31"/>
      <c r="E571" s="32">
        <v>0.76923076923076927</v>
      </c>
    </row>
    <row r="572" spans="1:5" s="9" customFormat="1" ht="13.5" customHeight="1">
      <c r="A572" s="26" t="s">
        <v>416</v>
      </c>
      <c r="B572" s="20">
        <f t="shared" ref="B572" si="71">SUM(B573:B579)</f>
        <v>200</v>
      </c>
      <c r="C572" s="19">
        <f>SUM(C573:C579)</f>
        <v>761</v>
      </c>
      <c r="D572" s="31"/>
      <c r="E572" s="32">
        <v>0.61222847948511661</v>
      </c>
    </row>
    <row r="573" spans="1:5" s="9" customFormat="1" ht="13.5" customHeight="1">
      <c r="A573" s="26" t="s">
        <v>417</v>
      </c>
      <c r="B573" s="20">
        <v>200</v>
      </c>
      <c r="C573" s="34">
        <v>182</v>
      </c>
      <c r="D573" s="31"/>
      <c r="E573" s="32">
        <v>0.80888888888888888</v>
      </c>
    </row>
    <row r="574" spans="1:5" s="9" customFormat="1" ht="13.5" customHeight="1">
      <c r="A574" s="26" t="s">
        <v>418</v>
      </c>
      <c r="B574" s="20"/>
      <c r="C574" s="34">
        <v>0</v>
      </c>
      <c r="D574" s="31"/>
      <c r="E574" s="32"/>
    </row>
    <row r="575" spans="1:5" s="9" customFormat="1" ht="13.5" customHeight="1">
      <c r="A575" s="26" t="s">
        <v>419</v>
      </c>
      <c r="B575" s="20"/>
      <c r="C575" s="34">
        <v>0</v>
      </c>
      <c r="D575" s="31"/>
      <c r="E575" s="32"/>
    </row>
    <row r="576" spans="1:5" s="9" customFormat="1" ht="13.5" customHeight="1">
      <c r="A576" s="26" t="s">
        <v>420</v>
      </c>
      <c r="B576" s="20"/>
      <c r="C576" s="34">
        <v>162</v>
      </c>
      <c r="D576" s="31"/>
      <c r="E576" s="32">
        <v>0.27931034482758621</v>
      </c>
    </row>
    <row r="577" spans="1:5" s="9" customFormat="1" ht="13.5" customHeight="1">
      <c r="A577" s="26" t="s">
        <v>421</v>
      </c>
      <c r="B577" s="20"/>
      <c r="C577" s="34">
        <v>0</v>
      </c>
      <c r="D577" s="31"/>
      <c r="E577" s="32"/>
    </row>
    <row r="578" spans="1:5" s="9" customFormat="1" ht="13.5" customHeight="1">
      <c r="A578" s="26" t="s">
        <v>422</v>
      </c>
      <c r="B578" s="20"/>
      <c r="C578" s="34">
        <v>417</v>
      </c>
      <c r="D578" s="31"/>
      <c r="E578" s="32">
        <v>0.95205479452054798</v>
      </c>
    </row>
    <row r="579" spans="1:5" s="9" customFormat="1" ht="13.5" customHeight="1">
      <c r="A579" s="26" t="s">
        <v>423</v>
      </c>
      <c r="B579" s="20"/>
      <c r="C579" s="19">
        <v>0</v>
      </c>
      <c r="D579" s="31"/>
      <c r="E579" s="32"/>
    </row>
    <row r="580" spans="1:5" s="9" customFormat="1" ht="13.5" customHeight="1">
      <c r="A580" s="26" t="s">
        <v>424</v>
      </c>
      <c r="B580" s="20">
        <f t="shared" ref="B580" si="72">SUM(B581:B588)</f>
        <v>1187</v>
      </c>
      <c r="C580" s="19">
        <f>SUM(C581:C588)</f>
        <v>1423</v>
      </c>
      <c r="D580" s="31">
        <v>5.4371584699453548</v>
      </c>
      <c r="E580" s="32">
        <v>1.4301507537688443</v>
      </c>
    </row>
    <row r="581" spans="1:5" s="9" customFormat="1" ht="13.5" customHeight="1">
      <c r="A581" s="26" t="s">
        <v>32</v>
      </c>
      <c r="B581" s="20">
        <v>120</v>
      </c>
      <c r="C581" s="34">
        <v>120</v>
      </c>
      <c r="D581" s="31">
        <v>1.2427184466019416</v>
      </c>
      <c r="E581" s="32">
        <v>0.9375</v>
      </c>
    </row>
    <row r="582" spans="1:5" s="9" customFormat="1" ht="13.5" customHeight="1">
      <c r="A582" s="26" t="s">
        <v>33</v>
      </c>
      <c r="B582" s="20"/>
      <c r="C582" s="34">
        <v>0</v>
      </c>
      <c r="D582" s="31"/>
      <c r="E582" s="32"/>
    </row>
    <row r="583" spans="1:5" s="9" customFormat="1" ht="13.5" customHeight="1">
      <c r="A583" s="26" t="s">
        <v>34</v>
      </c>
      <c r="B583" s="20"/>
      <c r="C583" s="34">
        <v>0</v>
      </c>
      <c r="D583" s="31"/>
      <c r="E583" s="32"/>
    </row>
    <row r="584" spans="1:5" s="9" customFormat="1" ht="13.5" customHeight="1">
      <c r="A584" s="26" t="s">
        <v>425</v>
      </c>
      <c r="B584" s="20"/>
      <c r="C584" s="34">
        <v>169</v>
      </c>
      <c r="D584" s="31"/>
      <c r="E584" s="32">
        <v>1.3629032258064515</v>
      </c>
    </row>
    <row r="585" spans="1:5" s="9" customFormat="1" ht="13.5" customHeight="1">
      <c r="A585" s="26" t="s">
        <v>426</v>
      </c>
      <c r="B585" s="20">
        <v>20</v>
      </c>
      <c r="C585" s="34">
        <v>21</v>
      </c>
      <c r="D585" s="31"/>
      <c r="E585" s="32">
        <v>1</v>
      </c>
    </row>
    <row r="586" spans="1:5" s="9" customFormat="1" ht="13.5" customHeight="1">
      <c r="A586" s="26" t="s">
        <v>427</v>
      </c>
      <c r="B586" s="20"/>
      <c r="C586" s="34">
        <v>0</v>
      </c>
      <c r="D586" s="31"/>
      <c r="E586" s="32"/>
    </row>
    <row r="587" spans="1:5" s="9" customFormat="1" ht="13.5" customHeight="1">
      <c r="A587" s="26" t="s">
        <v>428</v>
      </c>
      <c r="B587" s="20">
        <v>600</v>
      </c>
      <c r="C587" s="34">
        <v>588</v>
      </c>
      <c r="D587" s="31"/>
      <c r="E587" s="32">
        <v>1.1136363636363635</v>
      </c>
    </row>
    <row r="588" spans="1:5" s="9" customFormat="1" ht="13.5" customHeight="1">
      <c r="A588" s="26" t="s">
        <v>429</v>
      </c>
      <c r="B588" s="20">
        <v>447</v>
      </c>
      <c r="C588" s="34">
        <v>525</v>
      </c>
      <c r="D588" s="31">
        <v>2.4249999999999998</v>
      </c>
      <c r="E588" s="32">
        <v>2.7061855670103094</v>
      </c>
    </row>
    <row r="589" spans="1:5" s="9" customFormat="1" ht="13.5" customHeight="1">
      <c r="A589" s="26" t="s">
        <v>430</v>
      </c>
      <c r="B589" s="20">
        <f t="shared" ref="B589" si="73">SUM(B590:B593)</f>
        <v>0</v>
      </c>
      <c r="C589" s="19">
        <f>SUM(C590:C593)</f>
        <v>0</v>
      </c>
      <c r="D589" s="31"/>
      <c r="E589" s="32"/>
    </row>
    <row r="590" spans="1:5" s="9" customFormat="1" ht="13.5" customHeight="1">
      <c r="A590" s="26" t="s">
        <v>32</v>
      </c>
      <c r="B590" s="20"/>
      <c r="C590" s="19">
        <v>0</v>
      </c>
      <c r="D590" s="31"/>
      <c r="E590" s="32"/>
    </row>
    <row r="591" spans="1:5" s="9" customFormat="1" ht="13.5" customHeight="1">
      <c r="A591" s="26" t="s">
        <v>33</v>
      </c>
      <c r="B591" s="20"/>
      <c r="C591" s="19">
        <v>0</v>
      </c>
      <c r="D591" s="31"/>
      <c r="E591" s="32"/>
    </row>
    <row r="592" spans="1:5" s="9" customFormat="1" ht="13.5" customHeight="1">
      <c r="A592" s="26" t="s">
        <v>34</v>
      </c>
      <c r="B592" s="20"/>
      <c r="C592" s="19">
        <v>0</v>
      </c>
      <c r="D592" s="31"/>
      <c r="E592" s="32"/>
    </row>
    <row r="593" spans="1:5" s="9" customFormat="1" ht="13.5" customHeight="1">
      <c r="A593" s="26" t="s">
        <v>431</v>
      </c>
      <c r="B593" s="20"/>
      <c r="C593" s="19">
        <v>0</v>
      </c>
      <c r="D593" s="31"/>
      <c r="E593" s="32"/>
    </row>
    <row r="594" spans="1:5" s="9" customFormat="1" ht="13.5" customHeight="1">
      <c r="A594" s="26" t="s">
        <v>432</v>
      </c>
      <c r="B594" s="20">
        <f t="shared" ref="B594" si="74">SUM(B595:B596)</f>
        <v>5000</v>
      </c>
      <c r="C594" s="19">
        <f>SUM(C595:C596)</f>
        <v>6154</v>
      </c>
      <c r="D594" s="31"/>
      <c r="E594" s="32">
        <v>1.097360912981455</v>
      </c>
    </row>
    <row r="595" spans="1:5" s="9" customFormat="1" ht="13.5" customHeight="1">
      <c r="A595" s="26" t="s">
        <v>433</v>
      </c>
      <c r="B595" s="20">
        <v>2500</v>
      </c>
      <c r="C595" s="34">
        <v>2844</v>
      </c>
      <c r="D595" s="31"/>
      <c r="E595" s="32">
        <v>0.9888734353268428</v>
      </c>
    </row>
    <row r="596" spans="1:5" s="9" customFormat="1" ht="13.5" customHeight="1">
      <c r="A596" s="26" t="s">
        <v>434</v>
      </c>
      <c r="B596" s="20">
        <v>2500</v>
      </c>
      <c r="C596" s="34">
        <v>3310</v>
      </c>
      <c r="D596" s="31"/>
      <c r="E596" s="32">
        <v>1.2115666178623719</v>
      </c>
    </row>
    <row r="597" spans="1:5" s="9" customFormat="1" ht="13.5" customHeight="1">
      <c r="A597" s="26" t="s">
        <v>435</v>
      </c>
      <c r="B597" s="20">
        <f t="shared" ref="B597" si="75">SUM(B598:B599)</f>
        <v>1719</v>
      </c>
      <c r="C597" s="19">
        <f>SUM(C598:C599)</f>
        <v>1719</v>
      </c>
      <c r="D597" s="31"/>
      <c r="E597" s="32">
        <v>0.61524695776664284</v>
      </c>
    </row>
    <row r="598" spans="1:5" s="9" customFormat="1" ht="13.5" customHeight="1">
      <c r="A598" s="26" t="s">
        <v>436</v>
      </c>
      <c r="B598" s="20">
        <v>1719</v>
      </c>
      <c r="C598" s="19">
        <v>1719</v>
      </c>
      <c r="D598" s="31"/>
      <c r="E598" s="32">
        <v>0.61568767908309452</v>
      </c>
    </row>
    <row r="599" spans="1:5" s="9" customFormat="1" ht="13.5" customHeight="1">
      <c r="A599" s="26" t="s">
        <v>437</v>
      </c>
      <c r="B599" s="20"/>
      <c r="C599" s="19">
        <v>0</v>
      </c>
      <c r="D599" s="31"/>
      <c r="E599" s="32"/>
    </row>
    <row r="600" spans="1:5" s="9" customFormat="1" ht="13.5" customHeight="1">
      <c r="A600" s="26" t="s">
        <v>438</v>
      </c>
      <c r="B600" s="20">
        <f>SUM(B601:B602)</f>
        <v>1347</v>
      </c>
      <c r="C600" s="19">
        <f>SUM(C601:C602)</f>
        <v>1347</v>
      </c>
      <c r="D600" s="31"/>
      <c r="E600" s="32">
        <v>1.0282442748091603</v>
      </c>
    </row>
    <row r="601" spans="1:5" s="9" customFormat="1" ht="13.5" customHeight="1">
      <c r="A601" s="26" t="s">
        <v>439</v>
      </c>
      <c r="B601" s="20">
        <v>35</v>
      </c>
      <c r="C601" s="34">
        <v>34</v>
      </c>
      <c r="D601" s="31"/>
      <c r="E601" s="32">
        <v>1.2142857142857142</v>
      </c>
    </row>
    <row r="602" spans="1:5" s="9" customFormat="1" ht="13.5" customHeight="1">
      <c r="A602" s="26" t="s">
        <v>440</v>
      </c>
      <c r="B602" s="20">
        <v>1312</v>
      </c>
      <c r="C602" s="34">
        <v>1313</v>
      </c>
      <c r="D602" s="31"/>
      <c r="E602" s="32">
        <v>1.0241809672386895</v>
      </c>
    </row>
    <row r="603" spans="1:5" s="9" customFormat="1" ht="13.5" customHeight="1">
      <c r="A603" s="26" t="s">
        <v>441</v>
      </c>
      <c r="B603" s="20">
        <f t="shared" ref="B603" si="76">SUM(B604:B605)</f>
        <v>0</v>
      </c>
      <c r="C603" s="19">
        <f>SUM(C604:C605)</f>
        <v>0</v>
      </c>
      <c r="D603" s="31"/>
      <c r="E603" s="32"/>
    </row>
    <row r="604" spans="1:5" s="9" customFormat="1" ht="13.5" customHeight="1">
      <c r="A604" s="26" t="s">
        <v>442</v>
      </c>
      <c r="B604" s="20"/>
      <c r="C604" s="19">
        <v>0</v>
      </c>
      <c r="D604" s="31"/>
      <c r="E604" s="32"/>
    </row>
    <row r="605" spans="1:5" s="9" customFormat="1" ht="13.5" customHeight="1">
      <c r="A605" s="26" t="s">
        <v>443</v>
      </c>
      <c r="B605" s="20"/>
      <c r="C605" s="19">
        <v>0</v>
      </c>
      <c r="D605" s="31"/>
      <c r="E605" s="32"/>
    </row>
    <row r="606" spans="1:5" s="9" customFormat="1" ht="13.5" customHeight="1">
      <c r="A606" s="26" t="s">
        <v>444</v>
      </c>
      <c r="B606" s="20">
        <f t="shared" ref="B606" si="77">SUM(B607:B608)</f>
        <v>0</v>
      </c>
      <c r="C606" s="19">
        <f>SUM(C607:C608)</f>
        <v>0</v>
      </c>
      <c r="D606" s="31"/>
      <c r="E606" s="32"/>
    </row>
    <row r="607" spans="1:5" s="9" customFormat="1" ht="13.5" customHeight="1">
      <c r="A607" s="26" t="s">
        <v>445</v>
      </c>
      <c r="B607" s="20"/>
      <c r="C607" s="19">
        <v>0</v>
      </c>
      <c r="D607" s="31"/>
      <c r="E607" s="32"/>
    </row>
    <row r="608" spans="1:5" s="9" customFormat="1" ht="13.5" customHeight="1">
      <c r="A608" s="26" t="s">
        <v>446</v>
      </c>
      <c r="B608" s="20"/>
      <c r="C608" s="19">
        <v>0</v>
      </c>
      <c r="D608" s="31"/>
      <c r="E608" s="32"/>
    </row>
    <row r="609" spans="1:5" s="9" customFormat="1" ht="13.5" customHeight="1">
      <c r="A609" s="26" t="s">
        <v>447</v>
      </c>
      <c r="B609" s="20">
        <f t="shared" ref="B609" si="78">SUM(B610:B612)</f>
        <v>3235</v>
      </c>
      <c r="C609" s="19">
        <f>SUM(C610:C612)</f>
        <v>5637</v>
      </c>
      <c r="D609" s="31">
        <v>3.8677110530896432</v>
      </c>
      <c r="E609" s="32">
        <v>1.2684518451845184</v>
      </c>
    </row>
    <row r="610" spans="1:5" s="9" customFormat="1" ht="13.5" customHeight="1">
      <c r="A610" s="26" t="s">
        <v>448</v>
      </c>
      <c r="B610" s="20">
        <v>235</v>
      </c>
      <c r="C610" s="34">
        <v>642</v>
      </c>
      <c r="D610" s="31">
        <v>1.5213270142180095</v>
      </c>
      <c r="E610" s="32">
        <v>2</v>
      </c>
    </row>
    <row r="611" spans="1:5" s="9" customFormat="1" ht="13.5" customHeight="1">
      <c r="A611" s="26" t="s">
        <v>449</v>
      </c>
      <c r="B611" s="20">
        <v>3000</v>
      </c>
      <c r="C611" s="34">
        <v>4929</v>
      </c>
      <c r="D611" s="31">
        <v>4.3955223880597014</v>
      </c>
      <c r="E611" s="32">
        <v>1.1954887218045114</v>
      </c>
    </row>
    <row r="612" spans="1:5" s="9" customFormat="1" ht="13.5" customHeight="1">
      <c r="A612" s="26" t="s">
        <v>450</v>
      </c>
      <c r="B612" s="20"/>
      <c r="C612" s="34">
        <v>66</v>
      </c>
      <c r="D612" s="31"/>
      <c r="E612" s="32"/>
    </row>
    <row r="613" spans="1:5" s="9" customFormat="1" ht="13.5" customHeight="1">
      <c r="A613" s="26" t="s">
        <v>451</v>
      </c>
      <c r="B613" s="20">
        <f t="shared" ref="B613" si="79">SUM(B614:B616)</f>
        <v>0</v>
      </c>
      <c r="C613" s="19">
        <f>SUM(C614:C616)</f>
        <v>0</v>
      </c>
      <c r="D613" s="31"/>
      <c r="E613" s="32"/>
    </row>
    <row r="614" spans="1:5" s="9" customFormat="1" ht="13.5" customHeight="1">
      <c r="A614" s="26" t="s">
        <v>452</v>
      </c>
      <c r="B614" s="20"/>
      <c r="C614" s="19">
        <v>0</v>
      </c>
      <c r="D614" s="31"/>
      <c r="E614" s="32"/>
    </row>
    <row r="615" spans="1:5" s="9" customFormat="1" ht="13.5" customHeight="1">
      <c r="A615" s="26" t="s">
        <v>453</v>
      </c>
      <c r="B615" s="20"/>
      <c r="C615" s="19">
        <v>0</v>
      </c>
      <c r="D615" s="31"/>
      <c r="E615" s="32"/>
    </row>
    <row r="616" spans="1:5" s="9" customFormat="1" ht="13.5" customHeight="1">
      <c r="A616" s="26" t="s">
        <v>454</v>
      </c>
      <c r="B616" s="20"/>
      <c r="C616" s="19">
        <v>0</v>
      </c>
      <c r="D616" s="31"/>
      <c r="E616" s="32"/>
    </row>
    <row r="617" spans="1:5" s="9" customFormat="1" ht="13.5" customHeight="1">
      <c r="A617" s="29" t="s">
        <v>455</v>
      </c>
      <c r="B617" s="20">
        <f t="shared" ref="B617" si="80">SUM(B618:B624)</f>
        <v>259</v>
      </c>
      <c r="C617" s="19">
        <f>SUM(C618:C624)</f>
        <v>266</v>
      </c>
      <c r="D617" s="31">
        <v>2.3267973856209152</v>
      </c>
      <c r="E617" s="32">
        <v>0.7471910112359551</v>
      </c>
    </row>
    <row r="618" spans="1:5" s="9" customFormat="1" ht="13.5" customHeight="1">
      <c r="A618" s="26" t="s">
        <v>32</v>
      </c>
      <c r="B618" s="20">
        <v>204</v>
      </c>
      <c r="C618" s="34">
        <v>209</v>
      </c>
      <c r="D618" s="31">
        <v>1.8666666666666667</v>
      </c>
      <c r="E618" s="32">
        <v>1.0663265306122449</v>
      </c>
    </row>
    <row r="619" spans="1:5" s="9" customFormat="1" ht="13.5" customHeight="1">
      <c r="A619" s="26" t="s">
        <v>33</v>
      </c>
      <c r="B619" s="20"/>
      <c r="C619" s="34">
        <v>0</v>
      </c>
      <c r="D619" s="31"/>
      <c r="E619" s="32"/>
    </row>
    <row r="620" spans="1:5" s="9" customFormat="1" ht="13.5" customHeight="1">
      <c r="A620" s="26" t="s">
        <v>34</v>
      </c>
      <c r="B620" s="20"/>
      <c r="C620" s="34">
        <v>0</v>
      </c>
      <c r="D620" s="31"/>
      <c r="E620" s="32"/>
    </row>
    <row r="621" spans="1:5" s="9" customFormat="1" ht="13.5" customHeight="1">
      <c r="A621" s="26" t="s">
        <v>456</v>
      </c>
      <c r="B621" s="20">
        <v>48</v>
      </c>
      <c r="C621" s="34">
        <v>51</v>
      </c>
      <c r="D621" s="31">
        <v>4.7058823529411766</v>
      </c>
      <c r="E621" s="32">
        <v>0.31874999999999998</v>
      </c>
    </row>
    <row r="622" spans="1:5" s="9" customFormat="1" ht="13.5" customHeight="1">
      <c r="A622" s="26" t="s">
        <v>457</v>
      </c>
      <c r="B622" s="20"/>
      <c r="C622" s="34">
        <v>0</v>
      </c>
      <c r="D622" s="31"/>
      <c r="E622" s="32"/>
    </row>
    <row r="623" spans="1:5" s="9" customFormat="1" ht="13.5" customHeight="1">
      <c r="A623" s="26" t="s">
        <v>41</v>
      </c>
      <c r="B623" s="20"/>
      <c r="C623" s="34">
        <v>0</v>
      </c>
      <c r="D623" s="31"/>
      <c r="E623" s="32"/>
    </row>
    <row r="624" spans="1:5" s="9" customFormat="1" ht="13.5" customHeight="1">
      <c r="A624" s="26" t="s">
        <v>458</v>
      </c>
      <c r="B624" s="20">
        <v>7</v>
      </c>
      <c r="C624" s="34">
        <v>6</v>
      </c>
      <c r="D624" s="31"/>
      <c r="E624" s="32"/>
    </row>
    <row r="625" spans="1:5" s="9" customFormat="1" ht="13.5" customHeight="1">
      <c r="A625" s="26" t="s">
        <v>459</v>
      </c>
      <c r="B625" s="20">
        <f t="shared" ref="B625" si="81">SUM(B626:B627)</f>
        <v>99</v>
      </c>
      <c r="C625" s="19">
        <f>SUM(C626:C627)</f>
        <v>99</v>
      </c>
      <c r="D625" s="31"/>
      <c r="E625" s="32">
        <v>0.61875000000000002</v>
      </c>
    </row>
    <row r="626" spans="1:5" s="9" customFormat="1" ht="13.5" customHeight="1">
      <c r="A626" s="26" t="s">
        <v>460</v>
      </c>
      <c r="B626" s="20">
        <v>99</v>
      </c>
      <c r="C626" s="19">
        <v>99</v>
      </c>
      <c r="D626" s="31"/>
      <c r="E626" s="32">
        <v>1.03125</v>
      </c>
    </row>
    <row r="627" spans="1:5" s="9" customFormat="1" ht="13.5" customHeight="1">
      <c r="A627" s="26" t="s">
        <v>461</v>
      </c>
      <c r="B627" s="20"/>
      <c r="C627" s="19">
        <v>0</v>
      </c>
      <c r="D627" s="31"/>
      <c r="E627" s="32"/>
    </row>
    <row r="628" spans="1:5" s="9" customFormat="1" ht="13.5" customHeight="1">
      <c r="A628" s="26" t="s">
        <v>462</v>
      </c>
      <c r="B628" s="20">
        <v>337</v>
      </c>
      <c r="C628" s="19">
        <v>337</v>
      </c>
      <c r="D628" s="31">
        <v>0.94910179640718562</v>
      </c>
      <c r="E628" s="32">
        <v>1.0630914826498423</v>
      </c>
    </row>
    <row r="629" spans="1:5" s="9" customFormat="1" ht="13.5" customHeight="1">
      <c r="A629" s="26" t="s">
        <v>13</v>
      </c>
      <c r="B629" s="20">
        <f t="shared" ref="B629" si="82">B630+B635+B650+B654+B666+B669+B673+B678+B682+B686+B689+B698+B699</f>
        <v>13571</v>
      </c>
      <c r="C629" s="19">
        <f>SUM(C630,C635,C650,C654,C666,C669,C673,C678,C682,C686,C689,C698,C699)</f>
        <v>17779</v>
      </c>
      <c r="D629" s="31">
        <v>1.8388022028453419</v>
      </c>
      <c r="E629" s="32">
        <v>1.1093155300430524</v>
      </c>
    </row>
    <row r="630" spans="1:5" s="9" customFormat="1" ht="13.5" customHeight="1">
      <c r="A630" s="26" t="s">
        <v>463</v>
      </c>
      <c r="B630" s="20">
        <f t="shared" ref="B630" si="83">SUM(B631:B634)</f>
        <v>723</v>
      </c>
      <c r="C630" s="19">
        <f>SUM(C631:C634)</f>
        <v>723</v>
      </c>
      <c r="D630" s="31">
        <v>1.5632183908045978</v>
      </c>
      <c r="E630" s="32">
        <v>0.88602941176470584</v>
      </c>
    </row>
    <row r="631" spans="1:5" s="9" customFormat="1" ht="13.5" customHeight="1">
      <c r="A631" s="26" t="s">
        <v>32</v>
      </c>
      <c r="B631" s="20">
        <v>723</v>
      </c>
      <c r="C631" s="34">
        <v>593</v>
      </c>
      <c r="D631" s="31">
        <v>1.5632183908045978</v>
      </c>
      <c r="E631" s="32">
        <v>0.72671568627450978</v>
      </c>
    </row>
    <row r="632" spans="1:5" s="9" customFormat="1" ht="13.5" customHeight="1">
      <c r="A632" s="26" t="s">
        <v>33</v>
      </c>
      <c r="B632" s="20"/>
      <c r="C632" s="34">
        <v>0</v>
      </c>
      <c r="D632" s="31"/>
      <c r="E632" s="32"/>
    </row>
    <row r="633" spans="1:5" s="9" customFormat="1" ht="13.5" customHeight="1">
      <c r="A633" s="26" t="s">
        <v>34</v>
      </c>
      <c r="B633" s="20"/>
      <c r="C633" s="34">
        <v>0</v>
      </c>
      <c r="D633" s="31"/>
      <c r="E633" s="32"/>
    </row>
    <row r="634" spans="1:5" s="9" customFormat="1" ht="13.5" customHeight="1">
      <c r="A634" s="26" t="s">
        <v>464</v>
      </c>
      <c r="B634" s="20"/>
      <c r="C634" s="34">
        <v>130</v>
      </c>
      <c r="D634" s="31"/>
      <c r="E634" s="32"/>
    </row>
    <row r="635" spans="1:5" s="9" customFormat="1" ht="13.5" customHeight="1">
      <c r="A635" s="26" t="s">
        <v>465</v>
      </c>
      <c r="B635" s="20">
        <f t="shared" ref="B635" si="84">SUM(B636:B649)</f>
        <v>645</v>
      </c>
      <c r="C635" s="19">
        <f>SUM(C636:C649)</f>
        <v>1125</v>
      </c>
      <c r="D635" s="31">
        <v>1.1118012422360248</v>
      </c>
      <c r="E635" s="32">
        <v>1.2569832402234637</v>
      </c>
    </row>
    <row r="636" spans="1:5" s="9" customFormat="1" ht="13.5" customHeight="1">
      <c r="A636" s="26" t="s">
        <v>466</v>
      </c>
      <c r="B636" s="20">
        <v>350</v>
      </c>
      <c r="C636" s="34">
        <v>774</v>
      </c>
      <c r="D636" s="31">
        <v>1.1285714285714286</v>
      </c>
      <c r="E636" s="32">
        <v>1.959493670886076</v>
      </c>
    </row>
    <row r="637" spans="1:5" s="9" customFormat="1" ht="13.5" customHeight="1">
      <c r="A637" s="26" t="s">
        <v>467</v>
      </c>
      <c r="B637" s="20">
        <v>250</v>
      </c>
      <c r="C637" s="34">
        <v>255</v>
      </c>
      <c r="D637" s="31">
        <v>1</v>
      </c>
      <c r="E637" s="32">
        <v>1.02</v>
      </c>
    </row>
    <row r="638" spans="1:5" s="9" customFormat="1" ht="13.5" customHeight="1">
      <c r="A638" s="26" t="s">
        <v>468</v>
      </c>
      <c r="B638" s="20"/>
      <c r="C638" s="19">
        <v>0</v>
      </c>
      <c r="D638" s="31"/>
      <c r="E638" s="32"/>
    </row>
    <row r="639" spans="1:5" s="9" customFormat="1" ht="13.5" customHeight="1">
      <c r="A639" s="26" t="s">
        <v>469</v>
      </c>
      <c r="B639" s="20"/>
      <c r="C639" s="19">
        <v>0</v>
      </c>
      <c r="D639" s="31"/>
      <c r="E639" s="32"/>
    </row>
    <row r="640" spans="1:5" s="9" customFormat="1" ht="13.5" customHeight="1">
      <c r="A640" s="26" t="s">
        <v>470</v>
      </c>
      <c r="B640" s="20"/>
      <c r="C640" s="19">
        <v>0</v>
      </c>
      <c r="D640" s="31"/>
      <c r="E640" s="32"/>
    </row>
    <row r="641" spans="1:5" s="9" customFormat="1" ht="13.5" customHeight="1">
      <c r="A641" s="26" t="s">
        <v>471</v>
      </c>
      <c r="B641" s="20"/>
      <c r="C641" s="19">
        <v>0</v>
      </c>
      <c r="D641" s="31"/>
      <c r="E641" s="32"/>
    </row>
    <row r="642" spans="1:5" s="9" customFormat="1" ht="13.5" customHeight="1">
      <c r="A642" s="26" t="s">
        <v>472</v>
      </c>
      <c r="B642" s="20"/>
      <c r="C642" s="19">
        <v>0</v>
      </c>
      <c r="D642" s="31"/>
      <c r="E642" s="32"/>
    </row>
    <row r="643" spans="1:5" s="9" customFormat="1" ht="13.5" customHeight="1">
      <c r="A643" s="26" t="s">
        <v>473</v>
      </c>
      <c r="B643" s="20"/>
      <c r="C643" s="19">
        <v>0</v>
      </c>
      <c r="D643" s="31"/>
      <c r="E643" s="32"/>
    </row>
    <row r="644" spans="1:5" s="9" customFormat="1" ht="13.5" customHeight="1">
      <c r="A644" s="26" t="s">
        <v>474</v>
      </c>
      <c r="B644" s="20"/>
      <c r="C644" s="19">
        <v>0</v>
      </c>
      <c r="D644" s="31"/>
      <c r="E644" s="32"/>
    </row>
    <row r="645" spans="1:5" s="9" customFormat="1" ht="13.5" customHeight="1">
      <c r="A645" s="26" t="s">
        <v>475</v>
      </c>
      <c r="B645" s="20"/>
      <c r="C645" s="19">
        <v>0</v>
      </c>
      <c r="D645" s="31"/>
      <c r="E645" s="32"/>
    </row>
    <row r="646" spans="1:5" s="9" customFormat="1" ht="13.5" customHeight="1">
      <c r="A646" s="26" t="s">
        <v>476</v>
      </c>
      <c r="B646" s="20"/>
      <c r="C646" s="19">
        <v>0</v>
      </c>
      <c r="D646" s="31"/>
      <c r="E646" s="32"/>
    </row>
    <row r="647" spans="1:5" s="9" customFormat="1" ht="13.5" customHeight="1">
      <c r="A647" s="26" t="s">
        <v>477</v>
      </c>
      <c r="B647" s="20"/>
      <c r="C647" s="19">
        <v>0</v>
      </c>
      <c r="D647" s="31"/>
      <c r="E647" s="32"/>
    </row>
    <row r="648" spans="1:5" s="9" customFormat="1" ht="13.5" customHeight="1">
      <c r="A648" s="26" t="s">
        <v>478</v>
      </c>
      <c r="B648" s="20"/>
      <c r="C648" s="19">
        <v>0</v>
      </c>
      <c r="D648" s="31"/>
      <c r="E648" s="32"/>
    </row>
    <row r="649" spans="1:5" s="9" customFormat="1" ht="13.5" customHeight="1">
      <c r="A649" s="26" t="s">
        <v>479</v>
      </c>
      <c r="B649" s="20">
        <v>45</v>
      </c>
      <c r="C649" s="19">
        <v>96</v>
      </c>
      <c r="D649" s="31">
        <v>1.2195121951219512</v>
      </c>
      <c r="E649" s="32">
        <v>0.38400000000000001</v>
      </c>
    </row>
    <row r="650" spans="1:5" s="9" customFormat="1" ht="13.5" customHeight="1">
      <c r="A650" s="26" t="s">
        <v>480</v>
      </c>
      <c r="B650" s="20">
        <f t="shared" ref="B650" si="85">SUM(B651:B653)</f>
        <v>2209</v>
      </c>
      <c r="C650" s="19">
        <f>SUM(C651:C653)</f>
        <v>2091</v>
      </c>
      <c r="D650" s="31">
        <v>1.2136797454931072</v>
      </c>
      <c r="E650" s="32">
        <v>0.91349934469200522</v>
      </c>
    </row>
    <row r="651" spans="1:5" s="9" customFormat="1" ht="13.5" customHeight="1">
      <c r="A651" s="26" t="s">
        <v>481</v>
      </c>
      <c r="B651" s="20"/>
      <c r="C651" s="19">
        <v>0</v>
      </c>
      <c r="D651" s="31"/>
      <c r="E651" s="32"/>
    </row>
    <row r="652" spans="1:5" s="9" customFormat="1" ht="13.5" customHeight="1">
      <c r="A652" s="26" t="s">
        <v>482</v>
      </c>
      <c r="B652" s="20">
        <v>2033</v>
      </c>
      <c r="C652" s="34">
        <v>2012</v>
      </c>
      <c r="D652" s="31">
        <v>1.1717921527041357</v>
      </c>
      <c r="E652" s="32">
        <v>0.91040723981900451</v>
      </c>
    </row>
    <row r="653" spans="1:5" s="9" customFormat="1" ht="13.5" customHeight="1">
      <c r="A653" s="26" t="s">
        <v>483</v>
      </c>
      <c r="B653" s="20">
        <v>176</v>
      </c>
      <c r="C653" s="34">
        <v>79</v>
      </c>
      <c r="D653" s="31"/>
      <c r="E653" s="32">
        <v>1</v>
      </c>
    </row>
    <row r="654" spans="1:5" s="9" customFormat="1" ht="13.5" customHeight="1">
      <c r="A654" s="26" t="s">
        <v>484</v>
      </c>
      <c r="B654" s="20">
        <f t="shared" ref="B654" si="86">SUM(B655:B665)</f>
        <v>2596</v>
      </c>
      <c r="C654" s="19">
        <f>SUM(C655:C665)</f>
        <v>5803</v>
      </c>
      <c r="D654" s="31">
        <v>4.7790519877675841</v>
      </c>
      <c r="E654" s="32">
        <v>0.92833146696528557</v>
      </c>
    </row>
    <row r="655" spans="1:5" s="9" customFormat="1" ht="13.5" customHeight="1">
      <c r="A655" s="26" t="s">
        <v>485</v>
      </c>
      <c r="B655" s="20">
        <v>396</v>
      </c>
      <c r="C655" s="34">
        <v>476</v>
      </c>
      <c r="D655" s="31">
        <v>1.231012658227848</v>
      </c>
      <c r="E655" s="32">
        <v>1.2236503856041132</v>
      </c>
    </row>
    <row r="656" spans="1:5" s="9" customFormat="1" ht="13.5" customHeight="1">
      <c r="A656" s="26" t="s">
        <v>486</v>
      </c>
      <c r="B656" s="20">
        <v>146</v>
      </c>
      <c r="C656" s="34">
        <v>149</v>
      </c>
      <c r="D656" s="31">
        <v>1.1538461538461537</v>
      </c>
      <c r="E656" s="32">
        <v>0.90303030303030307</v>
      </c>
    </row>
    <row r="657" spans="1:5" s="9" customFormat="1" ht="13.5" customHeight="1">
      <c r="A657" s="26" t="s">
        <v>487</v>
      </c>
      <c r="B657" s="20">
        <v>635</v>
      </c>
      <c r="C657" s="34">
        <v>668</v>
      </c>
      <c r="D657" s="31">
        <v>1.0089418777943369</v>
      </c>
      <c r="E657" s="32">
        <v>0.98670605612998519</v>
      </c>
    </row>
    <row r="658" spans="1:5" s="9" customFormat="1" ht="13.5" customHeight="1">
      <c r="A658" s="26" t="s">
        <v>488</v>
      </c>
      <c r="B658" s="20"/>
      <c r="C658" s="34">
        <v>0</v>
      </c>
      <c r="D658" s="31"/>
      <c r="E658" s="32"/>
    </row>
    <row r="659" spans="1:5" s="9" customFormat="1" ht="13.5" customHeight="1">
      <c r="A659" s="26" t="s">
        <v>489</v>
      </c>
      <c r="B659" s="20"/>
      <c r="C659" s="34">
        <v>69</v>
      </c>
      <c r="D659" s="31"/>
      <c r="E659" s="32"/>
    </row>
    <row r="660" spans="1:5" s="9" customFormat="1" ht="13.5" customHeight="1">
      <c r="A660" s="26" t="s">
        <v>490</v>
      </c>
      <c r="B660" s="20"/>
      <c r="C660" s="34">
        <v>0</v>
      </c>
      <c r="D660" s="31"/>
      <c r="E660" s="32"/>
    </row>
    <row r="661" spans="1:5" s="9" customFormat="1" ht="13.5" customHeight="1">
      <c r="A661" s="26" t="s">
        <v>491</v>
      </c>
      <c r="B661" s="20"/>
      <c r="C661" s="34">
        <v>0</v>
      </c>
      <c r="D661" s="31"/>
      <c r="E661" s="32"/>
    </row>
    <row r="662" spans="1:5" s="9" customFormat="1" ht="13.5" customHeight="1">
      <c r="A662" s="26" t="s">
        <v>492</v>
      </c>
      <c r="B662" s="20">
        <v>299</v>
      </c>
      <c r="C662" s="34">
        <v>1448</v>
      </c>
      <c r="D662" s="31">
        <v>17.333333333333332</v>
      </c>
      <c r="E662" s="32">
        <v>1.0710059171597632</v>
      </c>
    </row>
    <row r="663" spans="1:5" s="9" customFormat="1" ht="13.5" customHeight="1">
      <c r="A663" s="26" t="s">
        <v>493</v>
      </c>
      <c r="B663" s="20"/>
      <c r="C663" s="34">
        <v>235</v>
      </c>
      <c r="D663" s="31"/>
      <c r="E663" s="32">
        <v>1.1190476190476191</v>
      </c>
    </row>
    <row r="664" spans="1:5" s="9" customFormat="1" ht="13.5" customHeight="1">
      <c r="A664" s="26" t="s">
        <v>494</v>
      </c>
      <c r="B664" s="20">
        <v>1000</v>
      </c>
      <c r="C664" s="34">
        <v>2639</v>
      </c>
      <c r="D664" s="31">
        <v>34.479999999999997</v>
      </c>
      <c r="E664" s="32">
        <v>0.7653712296983759</v>
      </c>
    </row>
    <row r="665" spans="1:5" s="9" customFormat="1" ht="13.5" customHeight="1">
      <c r="A665" s="26" t="s">
        <v>495</v>
      </c>
      <c r="B665" s="20">
        <v>120</v>
      </c>
      <c r="C665" s="34">
        <v>119</v>
      </c>
      <c r="D665" s="31"/>
      <c r="E665" s="32">
        <v>11.9</v>
      </c>
    </row>
    <row r="666" spans="1:5" s="9" customFormat="1" ht="13.5" customHeight="1">
      <c r="A666" s="26" t="s">
        <v>496</v>
      </c>
      <c r="B666" s="20">
        <f t="shared" ref="B666" si="87">SUM(B667:B668)</f>
        <v>120</v>
      </c>
      <c r="C666" s="19">
        <f>SUM(C667:C668)</f>
        <v>170</v>
      </c>
      <c r="D666" s="31"/>
      <c r="E666" s="32">
        <v>2.125</v>
      </c>
    </row>
    <row r="667" spans="1:5" s="9" customFormat="1" ht="13.5" customHeight="1">
      <c r="A667" s="26" t="s">
        <v>497</v>
      </c>
      <c r="B667" s="20">
        <v>120</v>
      </c>
      <c r="C667" s="34">
        <v>170</v>
      </c>
      <c r="D667" s="31"/>
      <c r="E667" s="32">
        <v>2.125</v>
      </c>
    </row>
    <row r="668" spans="1:5" s="9" customFormat="1" ht="13.5" customHeight="1">
      <c r="A668" s="26" t="s">
        <v>498</v>
      </c>
      <c r="B668" s="20"/>
      <c r="C668" s="19">
        <v>0</v>
      </c>
      <c r="D668" s="31"/>
      <c r="E668" s="32"/>
    </row>
    <row r="669" spans="1:5" s="9" customFormat="1" ht="13.5" customHeight="1">
      <c r="A669" s="26" t="s">
        <v>499</v>
      </c>
      <c r="B669" s="20">
        <f t="shared" ref="B669" si="88">SUM(B670:B672)</f>
        <v>283</v>
      </c>
      <c r="C669" s="19">
        <f>SUM(C670:C672)</f>
        <v>319</v>
      </c>
      <c r="D669" s="31">
        <v>4.45</v>
      </c>
      <c r="E669" s="32">
        <v>1.1947565543071161</v>
      </c>
    </row>
    <row r="670" spans="1:5" s="9" customFormat="1" ht="13.5" customHeight="1">
      <c r="A670" s="26" t="s">
        <v>500</v>
      </c>
      <c r="B670" s="20"/>
      <c r="C670" s="19">
        <v>0</v>
      </c>
      <c r="D670" s="31"/>
      <c r="E670" s="32"/>
    </row>
    <row r="671" spans="1:5" s="9" customFormat="1" ht="13.5" customHeight="1">
      <c r="A671" s="26" t="s">
        <v>501</v>
      </c>
      <c r="B671" s="20">
        <v>235</v>
      </c>
      <c r="C671" s="34">
        <v>287</v>
      </c>
      <c r="D671" s="31"/>
      <c r="E671" s="32">
        <v>1.1388888888888888</v>
      </c>
    </row>
    <row r="672" spans="1:5" s="9" customFormat="1" ht="13.5" customHeight="1">
      <c r="A672" s="26" t="s">
        <v>502</v>
      </c>
      <c r="B672" s="20">
        <v>48</v>
      </c>
      <c r="C672" s="34">
        <v>32</v>
      </c>
      <c r="D672" s="31">
        <v>0.25</v>
      </c>
      <c r="E672" s="32">
        <v>2.1333333333333333</v>
      </c>
    </row>
    <row r="673" spans="1:5" s="9" customFormat="1" ht="13.5" customHeight="1">
      <c r="A673" s="26" t="s">
        <v>503</v>
      </c>
      <c r="B673" s="20">
        <f t="shared" ref="B673" si="89">SUM(B674:B677)</f>
        <v>4170</v>
      </c>
      <c r="C673" s="19">
        <f>SUM(C674:C677)</f>
        <v>4290</v>
      </c>
      <c r="D673" s="31">
        <v>1.1256469235192639</v>
      </c>
      <c r="E673" s="32">
        <v>1.0957854406130267</v>
      </c>
    </row>
    <row r="674" spans="1:5" s="9" customFormat="1" ht="13.5" customHeight="1">
      <c r="A674" s="26" t="s">
        <v>504</v>
      </c>
      <c r="B674" s="36">
        <v>1467</v>
      </c>
      <c r="C674" s="34">
        <v>1483</v>
      </c>
      <c r="D674" s="31">
        <v>1.008298755186722</v>
      </c>
      <c r="E674" s="32">
        <v>1.2205761316872428</v>
      </c>
    </row>
    <row r="675" spans="1:5" s="9" customFormat="1" ht="13.5" customHeight="1">
      <c r="A675" s="26" t="s">
        <v>505</v>
      </c>
      <c r="B675" s="36">
        <v>1956</v>
      </c>
      <c r="C675" s="34">
        <v>2035</v>
      </c>
      <c r="D675" s="31">
        <v>1.227491408934708</v>
      </c>
      <c r="E675" s="32">
        <v>1.1394176931690929</v>
      </c>
    </row>
    <row r="676" spans="1:5" s="9" customFormat="1" ht="13.5" customHeight="1">
      <c r="A676" s="26" t="s">
        <v>506</v>
      </c>
      <c r="B676" s="36">
        <v>747</v>
      </c>
      <c r="C676" s="34">
        <v>772</v>
      </c>
      <c r="D676" s="31">
        <v>1.1173594132029341</v>
      </c>
      <c r="E676" s="32">
        <v>0.84463894967177244</v>
      </c>
    </row>
    <row r="677" spans="1:5" s="9" customFormat="1" ht="13.5" customHeight="1">
      <c r="A677" s="26" t="s">
        <v>507</v>
      </c>
      <c r="B677" s="20"/>
      <c r="C677" s="19">
        <v>0</v>
      </c>
      <c r="D677" s="31"/>
      <c r="E677" s="32"/>
    </row>
    <row r="678" spans="1:5" s="9" customFormat="1" ht="13.5" customHeight="1">
      <c r="A678" s="26" t="s">
        <v>508</v>
      </c>
      <c r="B678" s="20">
        <f t="shared" ref="B678" si="90">SUM(B679:B681)</f>
        <v>241</v>
      </c>
      <c r="C678" s="19">
        <f>SUM(C679:C681)</f>
        <v>241</v>
      </c>
      <c r="D678" s="31">
        <v>0.97907949790794979</v>
      </c>
      <c r="E678" s="32">
        <v>1.0299145299145298</v>
      </c>
    </row>
    <row r="679" spans="1:5" s="9" customFormat="1" ht="13.5" customHeight="1">
      <c r="A679" s="26" t="s">
        <v>509</v>
      </c>
      <c r="B679" s="20"/>
      <c r="C679" s="19">
        <v>0</v>
      </c>
      <c r="D679" s="31"/>
      <c r="E679" s="32"/>
    </row>
    <row r="680" spans="1:5" s="9" customFormat="1" ht="13.5" customHeight="1">
      <c r="A680" s="26" t="s">
        <v>510</v>
      </c>
      <c r="B680" s="20">
        <v>241</v>
      </c>
      <c r="C680" s="34">
        <v>241</v>
      </c>
      <c r="D680" s="31">
        <v>0.97907949790794979</v>
      </c>
      <c r="E680" s="32">
        <v>1.0299145299145298</v>
      </c>
    </row>
    <row r="681" spans="1:5" s="9" customFormat="1" ht="13.5" customHeight="1">
      <c r="A681" s="26" t="s">
        <v>511</v>
      </c>
      <c r="B681" s="20"/>
      <c r="C681" s="19">
        <v>0</v>
      </c>
      <c r="D681" s="31"/>
      <c r="E681" s="32"/>
    </row>
    <row r="682" spans="1:5" s="9" customFormat="1" ht="13.5" customHeight="1">
      <c r="A682" s="26" t="s">
        <v>512</v>
      </c>
      <c r="B682" s="20">
        <f t="shared" ref="B682" si="91">SUM(B683:B685)</f>
        <v>2114</v>
      </c>
      <c r="C682" s="19">
        <f>SUM(C683:C685)</f>
        <v>2280</v>
      </c>
      <c r="D682" s="31"/>
      <c r="E682" s="32">
        <v>2.9268292682926829</v>
      </c>
    </row>
    <row r="683" spans="1:5" s="9" customFormat="1" ht="13.5" customHeight="1">
      <c r="A683" s="26" t="s">
        <v>513</v>
      </c>
      <c r="B683" s="20">
        <v>2114</v>
      </c>
      <c r="C683" s="34">
        <v>2264</v>
      </c>
      <c r="D683" s="31"/>
      <c r="E683" s="32">
        <v>2.9479166666666665</v>
      </c>
    </row>
    <row r="684" spans="1:5" s="9" customFormat="1" ht="13.5" customHeight="1">
      <c r="A684" s="26" t="s">
        <v>514</v>
      </c>
      <c r="B684" s="20"/>
      <c r="C684" s="34">
        <v>0</v>
      </c>
      <c r="D684" s="31"/>
      <c r="E684" s="32">
        <v>0</v>
      </c>
    </row>
    <row r="685" spans="1:5" s="9" customFormat="1" ht="13.5" customHeight="1">
      <c r="A685" s="26" t="s">
        <v>515</v>
      </c>
      <c r="B685" s="20"/>
      <c r="C685" s="34">
        <v>16</v>
      </c>
      <c r="D685" s="31"/>
      <c r="E685" s="32">
        <v>0</v>
      </c>
    </row>
    <row r="686" spans="1:5" s="9" customFormat="1" ht="13.5" customHeight="1">
      <c r="A686" s="26" t="s">
        <v>516</v>
      </c>
      <c r="B686" s="20">
        <f t="shared" ref="B686" si="92">SUM(B687:B688)</f>
        <v>0</v>
      </c>
      <c r="C686" s="19">
        <f>SUM(C687:C688)</f>
        <v>8</v>
      </c>
      <c r="D686" s="31"/>
      <c r="E686" s="32">
        <v>0.53333333333333333</v>
      </c>
    </row>
    <row r="687" spans="1:5" s="9" customFormat="1" ht="13.5" customHeight="1">
      <c r="A687" s="26" t="s">
        <v>517</v>
      </c>
      <c r="B687" s="20"/>
      <c r="C687" s="19">
        <v>8</v>
      </c>
      <c r="D687" s="31"/>
      <c r="E687" s="32">
        <v>0.53333333333333333</v>
      </c>
    </row>
    <row r="688" spans="1:5" s="9" customFormat="1" ht="13.5" customHeight="1">
      <c r="A688" s="26" t="s">
        <v>518</v>
      </c>
      <c r="B688" s="20"/>
      <c r="C688" s="19">
        <v>0</v>
      </c>
      <c r="D688" s="31"/>
      <c r="E688" s="32"/>
    </row>
    <row r="689" spans="1:5" s="9" customFormat="1" ht="13.5" customHeight="1">
      <c r="A689" s="26" t="s">
        <v>519</v>
      </c>
      <c r="B689" s="20">
        <f t="shared" ref="B689" si="93">SUM(B690:B697)</f>
        <v>323</v>
      </c>
      <c r="C689" s="19">
        <f>SUM(C690:C697)</f>
        <v>343</v>
      </c>
      <c r="D689" s="31">
        <v>1.2363636363636363</v>
      </c>
      <c r="E689" s="32">
        <v>0.84068627450980393</v>
      </c>
    </row>
    <row r="690" spans="1:5" s="9" customFormat="1" ht="13.5" customHeight="1">
      <c r="A690" s="26" t="s">
        <v>32</v>
      </c>
      <c r="B690" s="20">
        <v>307</v>
      </c>
      <c r="C690" s="34">
        <v>320</v>
      </c>
      <c r="D690" s="31">
        <v>1.103030303030303</v>
      </c>
      <c r="E690" s="32">
        <v>0.87912087912087911</v>
      </c>
    </row>
    <row r="691" spans="1:5" s="9" customFormat="1" ht="13.5" customHeight="1">
      <c r="A691" s="26" t="s">
        <v>33</v>
      </c>
      <c r="B691" s="20"/>
      <c r="C691" s="34">
        <v>1</v>
      </c>
      <c r="D691" s="31"/>
      <c r="E691" s="32"/>
    </row>
    <row r="692" spans="1:5" s="9" customFormat="1" ht="13.5" customHeight="1">
      <c r="A692" s="26" t="s">
        <v>34</v>
      </c>
      <c r="B692" s="20"/>
      <c r="C692" s="19">
        <v>0</v>
      </c>
      <c r="D692" s="31"/>
      <c r="E692" s="32"/>
    </row>
    <row r="693" spans="1:5" s="9" customFormat="1" ht="13.5" customHeight="1">
      <c r="A693" s="26" t="s">
        <v>73</v>
      </c>
      <c r="B693" s="20"/>
      <c r="C693" s="19">
        <v>0</v>
      </c>
      <c r="D693" s="31"/>
      <c r="E693" s="32"/>
    </row>
    <row r="694" spans="1:5" s="9" customFormat="1" ht="13.5" customHeight="1">
      <c r="A694" s="26" t="s">
        <v>520</v>
      </c>
      <c r="B694" s="20"/>
      <c r="C694" s="19">
        <v>0</v>
      </c>
      <c r="D694" s="31"/>
      <c r="E694" s="32"/>
    </row>
    <row r="695" spans="1:5" s="9" customFormat="1" ht="13.5" customHeight="1">
      <c r="A695" s="26" t="s">
        <v>521</v>
      </c>
      <c r="B695" s="20"/>
      <c r="C695" s="19">
        <v>0</v>
      </c>
      <c r="D695" s="31"/>
      <c r="E695" s="32"/>
    </row>
    <row r="696" spans="1:5" s="9" customFormat="1" ht="13.5" customHeight="1">
      <c r="A696" s="26" t="s">
        <v>41</v>
      </c>
      <c r="B696" s="20"/>
      <c r="C696" s="19">
        <v>0</v>
      </c>
      <c r="D696" s="31"/>
      <c r="E696" s="32"/>
    </row>
    <row r="697" spans="1:5" s="9" customFormat="1" ht="13.5" customHeight="1">
      <c r="A697" s="26" t="s">
        <v>522</v>
      </c>
      <c r="B697" s="20">
        <v>16</v>
      </c>
      <c r="C697" s="19">
        <v>22</v>
      </c>
      <c r="D697" s="31"/>
      <c r="E697" s="32">
        <v>0.5</v>
      </c>
    </row>
    <row r="698" spans="1:5" s="9" customFormat="1" ht="13.5" customHeight="1">
      <c r="A698" s="26" t="s">
        <v>523</v>
      </c>
      <c r="B698" s="20">
        <v>94</v>
      </c>
      <c r="C698" s="19">
        <v>83</v>
      </c>
      <c r="D698" s="31">
        <v>0.88636363636363635</v>
      </c>
      <c r="E698" s="32">
        <v>1.0641025641025641</v>
      </c>
    </row>
    <row r="699" spans="1:5" s="9" customFormat="1" ht="13.5" customHeight="1">
      <c r="A699" s="26" t="s">
        <v>524</v>
      </c>
      <c r="B699" s="20">
        <v>53</v>
      </c>
      <c r="C699" s="19">
        <v>303</v>
      </c>
      <c r="D699" s="31"/>
      <c r="E699" s="32">
        <v>0</v>
      </c>
    </row>
    <row r="700" spans="1:5" s="9" customFormat="1" ht="13.5" customHeight="1">
      <c r="A700" s="26" t="s">
        <v>14</v>
      </c>
      <c r="B700" s="20">
        <f t="shared" ref="B700" si="94">B701+B711+B715+B724+B731+B738+B744+B747+B750+B751+B752+B758+B759+B760+B771</f>
        <v>5309</v>
      </c>
      <c r="C700" s="19">
        <f>SUM(C701,C711,C715,C724,C731,C738,C744,C747,C750,C751,C752,C758,C759,C760,C771)</f>
        <v>14036</v>
      </c>
      <c r="D700" s="31">
        <v>4.3417956656346748</v>
      </c>
      <c r="E700" s="32">
        <v>1.0008556759840275</v>
      </c>
    </row>
    <row r="701" spans="1:5" s="9" customFormat="1" ht="13.5" customHeight="1">
      <c r="A701" s="26" t="s">
        <v>525</v>
      </c>
      <c r="B701" s="20">
        <f t="shared" ref="B701" si="95">SUM(B702:B710)</f>
        <v>40</v>
      </c>
      <c r="C701" s="19">
        <f>SUM(C702:C710)</f>
        <v>40</v>
      </c>
      <c r="D701" s="31">
        <v>0.9</v>
      </c>
      <c r="E701" s="32">
        <v>2.2222222222222223</v>
      </c>
    </row>
    <row r="702" spans="1:5" s="9" customFormat="1" ht="13.5" customHeight="1">
      <c r="A702" s="26" t="s">
        <v>32</v>
      </c>
      <c r="B702" s="20">
        <v>40</v>
      </c>
      <c r="C702" s="19">
        <v>40</v>
      </c>
      <c r="D702" s="31"/>
      <c r="E702" s="32">
        <v>2.2222222222222223</v>
      </c>
    </row>
    <row r="703" spans="1:5" s="9" customFormat="1" ht="13.5" customHeight="1">
      <c r="A703" s="26" t="s">
        <v>33</v>
      </c>
      <c r="B703" s="20"/>
      <c r="C703" s="19">
        <v>0</v>
      </c>
      <c r="D703" s="31"/>
      <c r="E703" s="32"/>
    </row>
    <row r="704" spans="1:5" s="9" customFormat="1" ht="13.5" customHeight="1">
      <c r="A704" s="26" t="s">
        <v>34</v>
      </c>
      <c r="B704" s="20"/>
      <c r="C704" s="19">
        <v>0</v>
      </c>
      <c r="D704" s="31"/>
      <c r="E704" s="32"/>
    </row>
    <row r="705" spans="1:5" s="9" customFormat="1" ht="13.5" customHeight="1">
      <c r="A705" s="26" t="s">
        <v>526</v>
      </c>
      <c r="B705" s="20"/>
      <c r="C705" s="19">
        <v>0</v>
      </c>
      <c r="D705" s="31"/>
      <c r="E705" s="32"/>
    </row>
    <row r="706" spans="1:5" s="9" customFormat="1" ht="13.5" customHeight="1">
      <c r="A706" s="26" t="s">
        <v>527</v>
      </c>
      <c r="B706" s="20"/>
      <c r="C706" s="19">
        <v>0</v>
      </c>
      <c r="D706" s="31"/>
      <c r="E706" s="32"/>
    </row>
    <row r="707" spans="1:5" s="9" customFormat="1" ht="13.5" customHeight="1">
      <c r="A707" s="26" t="s">
        <v>528</v>
      </c>
      <c r="B707" s="20"/>
      <c r="C707" s="19">
        <v>0</v>
      </c>
      <c r="D707" s="31"/>
      <c r="E707" s="32"/>
    </row>
    <row r="708" spans="1:5" s="9" customFormat="1" ht="13.5" customHeight="1">
      <c r="A708" s="26" t="s">
        <v>529</v>
      </c>
      <c r="B708" s="20"/>
      <c r="C708" s="19">
        <v>0</v>
      </c>
      <c r="D708" s="31"/>
      <c r="E708" s="32"/>
    </row>
    <row r="709" spans="1:5" s="9" customFormat="1" ht="13.5" customHeight="1">
      <c r="A709" s="26" t="s">
        <v>530</v>
      </c>
      <c r="B709" s="20"/>
      <c r="C709" s="19">
        <v>0</v>
      </c>
      <c r="D709" s="31"/>
      <c r="E709" s="32"/>
    </row>
    <row r="710" spans="1:5" s="9" customFormat="1" ht="13.5" customHeight="1">
      <c r="A710" s="26" t="s">
        <v>531</v>
      </c>
      <c r="B710" s="20">
        <v>0</v>
      </c>
      <c r="C710" s="19">
        <v>0</v>
      </c>
      <c r="D710" s="31"/>
      <c r="E710" s="32"/>
    </row>
    <row r="711" spans="1:5" s="9" customFormat="1" ht="13.5" customHeight="1">
      <c r="A711" s="26" t="s">
        <v>532</v>
      </c>
      <c r="B711" s="20">
        <f t="shared" ref="B711" si="96">SUM(B712:B714)</f>
        <v>0</v>
      </c>
      <c r="C711" s="19">
        <f>SUM(C712:C714)</f>
        <v>0</v>
      </c>
      <c r="D711" s="31"/>
      <c r="E711" s="32"/>
    </row>
    <row r="712" spans="1:5" s="9" customFormat="1" ht="13.5" customHeight="1">
      <c r="A712" s="26" t="s">
        <v>533</v>
      </c>
      <c r="B712" s="20"/>
      <c r="C712" s="19">
        <v>0</v>
      </c>
      <c r="D712" s="31"/>
      <c r="E712" s="32"/>
    </row>
    <row r="713" spans="1:5" s="9" customFormat="1" ht="13.5" customHeight="1">
      <c r="A713" s="26" t="s">
        <v>534</v>
      </c>
      <c r="B713" s="20"/>
      <c r="C713" s="19">
        <v>0</v>
      </c>
      <c r="D713" s="31"/>
      <c r="E713" s="32"/>
    </row>
    <row r="714" spans="1:5" s="9" customFormat="1" ht="13.5" customHeight="1">
      <c r="A714" s="26" t="s">
        <v>535</v>
      </c>
      <c r="B714" s="20"/>
      <c r="C714" s="19">
        <v>0</v>
      </c>
      <c r="D714" s="31"/>
      <c r="E714" s="32"/>
    </row>
    <row r="715" spans="1:5" s="9" customFormat="1" ht="13.5" customHeight="1">
      <c r="A715" s="26" t="s">
        <v>536</v>
      </c>
      <c r="B715" s="20">
        <f t="shared" ref="B715" si="97">SUM(B716:B723)</f>
        <v>2875</v>
      </c>
      <c r="C715" s="19">
        <f>SUM(C716:C723)</f>
        <v>2751</v>
      </c>
      <c r="D715" s="31">
        <v>2.0172549019607842</v>
      </c>
      <c r="E715" s="32">
        <v>0.53479782270606535</v>
      </c>
    </row>
    <row r="716" spans="1:5" s="9" customFormat="1" ht="13.5" customHeight="1">
      <c r="A716" s="26" t="s">
        <v>537</v>
      </c>
      <c r="B716" s="20">
        <v>500</v>
      </c>
      <c r="C716" s="34">
        <v>500</v>
      </c>
      <c r="D716" s="31"/>
      <c r="E716" s="32">
        <v>8.064516129032258</v>
      </c>
    </row>
    <row r="717" spans="1:5" s="9" customFormat="1" ht="13.5" customHeight="1">
      <c r="A717" s="26" t="s">
        <v>538</v>
      </c>
      <c r="B717" s="20">
        <v>1370</v>
      </c>
      <c r="C717" s="34">
        <v>1206</v>
      </c>
      <c r="D717" s="31">
        <v>2.142439024390244</v>
      </c>
      <c r="E717" s="32">
        <v>0.27459016393442626</v>
      </c>
    </row>
    <row r="718" spans="1:5" s="9" customFormat="1" ht="13.5" customHeight="1">
      <c r="A718" s="26" t="s">
        <v>539</v>
      </c>
      <c r="B718" s="20"/>
      <c r="C718" s="34">
        <v>0</v>
      </c>
      <c r="D718" s="31"/>
      <c r="E718" s="32"/>
    </row>
    <row r="719" spans="1:5" s="9" customFormat="1" ht="13.5" customHeight="1">
      <c r="A719" s="26" t="s">
        <v>540</v>
      </c>
      <c r="B719" s="20"/>
      <c r="C719" s="34">
        <v>0</v>
      </c>
      <c r="D719" s="31"/>
      <c r="E719" s="32"/>
    </row>
    <row r="720" spans="1:5" s="9" customFormat="1" ht="13.5" customHeight="1">
      <c r="A720" s="26" t="s">
        <v>541</v>
      </c>
      <c r="B720" s="20"/>
      <c r="C720" s="34">
        <v>0</v>
      </c>
      <c r="D720" s="31"/>
      <c r="E720" s="32"/>
    </row>
    <row r="721" spans="1:5" s="9" customFormat="1" ht="13.5" customHeight="1">
      <c r="A721" s="26" t="s">
        <v>542</v>
      </c>
      <c r="B721" s="20"/>
      <c r="C721" s="34">
        <v>0</v>
      </c>
      <c r="D721" s="31"/>
      <c r="E721" s="32"/>
    </row>
    <row r="722" spans="1:5" s="9" customFormat="1" ht="13.5" customHeight="1">
      <c r="A722" s="26" t="s">
        <v>543</v>
      </c>
      <c r="B722" s="20"/>
      <c r="C722" s="34">
        <v>0</v>
      </c>
      <c r="D722" s="31"/>
      <c r="E722" s="32"/>
    </row>
    <row r="723" spans="1:5" s="9" customFormat="1" ht="13.5" customHeight="1">
      <c r="A723" s="26" t="s">
        <v>544</v>
      </c>
      <c r="B723" s="20">
        <v>1005</v>
      </c>
      <c r="C723" s="34">
        <v>1045</v>
      </c>
      <c r="D723" s="31">
        <v>0.78</v>
      </c>
      <c r="E723" s="32">
        <v>2.6794871794871793</v>
      </c>
    </row>
    <row r="724" spans="1:5" s="9" customFormat="1" ht="13.5" customHeight="1">
      <c r="A724" s="26" t="s">
        <v>545</v>
      </c>
      <c r="B724" s="20">
        <f t="shared" ref="B724" si="98">SUM(B725:B730)</f>
        <v>1907</v>
      </c>
      <c r="C724" s="19">
        <f>SUM(C725:C730)</f>
        <v>10395</v>
      </c>
      <c r="D724" s="31">
        <v>12.442424242424243</v>
      </c>
      <c r="E724" s="32">
        <v>1.265830491962981</v>
      </c>
    </row>
    <row r="725" spans="1:5" s="9" customFormat="1" ht="13.5" customHeight="1">
      <c r="A725" s="26" t="s">
        <v>546</v>
      </c>
      <c r="B725" s="20">
        <v>1387</v>
      </c>
      <c r="C725" s="34">
        <v>2479</v>
      </c>
      <c r="D725" s="31">
        <v>3.934848484848485</v>
      </c>
      <c r="E725" s="32">
        <v>0.95456295725837503</v>
      </c>
    </row>
    <row r="726" spans="1:5" s="9" customFormat="1" ht="13.5" customHeight="1">
      <c r="A726" s="26" t="s">
        <v>547</v>
      </c>
      <c r="B726" s="20">
        <v>520</v>
      </c>
      <c r="C726" s="34">
        <v>717</v>
      </c>
      <c r="D726" s="31"/>
      <c r="E726" s="32">
        <v>4.5961538461538458</v>
      </c>
    </row>
    <row r="727" spans="1:5" s="9" customFormat="1" ht="13.5" customHeight="1">
      <c r="A727" s="26" t="s">
        <v>548</v>
      </c>
      <c r="B727" s="20"/>
      <c r="C727" s="34">
        <v>20</v>
      </c>
      <c r="D727" s="31"/>
      <c r="E727" s="32"/>
    </row>
    <row r="728" spans="1:5" s="9" customFormat="1" ht="13.5" customHeight="1">
      <c r="A728" s="26" t="s">
        <v>549</v>
      </c>
      <c r="B728" s="20"/>
      <c r="C728" s="34">
        <v>198</v>
      </c>
      <c r="D728" s="31"/>
      <c r="E728" s="32">
        <v>0.35869565217391303</v>
      </c>
    </row>
    <row r="729" spans="1:5" s="9" customFormat="1" ht="13.5" customHeight="1">
      <c r="A729" s="26" t="s">
        <v>550</v>
      </c>
      <c r="B729" s="20"/>
      <c r="C729" s="34">
        <v>6981</v>
      </c>
      <c r="D729" s="31"/>
      <c r="E729" s="32">
        <v>1.4456409194450197</v>
      </c>
    </row>
    <row r="730" spans="1:5" s="9" customFormat="1" ht="13.5" customHeight="1">
      <c r="A730" s="26" t="s">
        <v>551</v>
      </c>
      <c r="B730" s="20"/>
      <c r="C730" s="19">
        <v>0</v>
      </c>
      <c r="D730" s="31"/>
      <c r="E730" s="32"/>
    </row>
    <row r="731" spans="1:5" s="9" customFormat="1" ht="13.5" customHeight="1">
      <c r="A731" s="26" t="s">
        <v>552</v>
      </c>
      <c r="B731" s="20">
        <f t="shared" ref="B731" si="99">SUM(B732:B737)</f>
        <v>327</v>
      </c>
      <c r="C731" s="19">
        <f>SUM(C732:C737)</f>
        <v>271</v>
      </c>
      <c r="D731" s="31"/>
      <c r="E731" s="32"/>
    </row>
    <row r="732" spans="1:5" s="9" customFormat="1" ht="13.5" customHeight="1">
      <c r="A732" s="26" t="s">
        <v>553</v>
      </c>
      <c r="B732" s="20">
        <v>327</v>
      </c>
      <c r="C732" s="34">
        <v>271</v>
      </c>
      <c r="D732" s="31"/>
      <c r="E732" s="32"/>
    </row>
    <row r="733" spans="1:5" s="9" customFormat="1" ht="13.5" customHeight="1">
      <c r="A733" s="26" t="s">
        <v>554</v>
      </c>
      <c r="B733" s="20"/>
      <c r="C733" s="19">
        <v>0</v>
      </c>
      <c r="D733" s="31"/>
      <c r="E733" s="32"/>
    </row>
    <row r="734" spans="1:5" s="9" customFormat="1" ht="13.5" customHeight="1">
      <c r="A734" s="26" t="s">
        <v>555</v>
      </c>
      <c r="B734" s="20"/>
      <c r="C734" s="19">
        <v>0</v>
      </c>
      <c r="D734" s="31"/>
      <c r="E734" s="32"/>
    </row>
    <row r="735" spans="1:5" s="9" customFormat="1" ht="13.5" customHeight="1">
      <c r="A735" s="26" t="s">
        <v>556</v>
      </c>
      <c r="B735" s="20"/>
      <c r="C735" s="19">
        <v>0</v>
      </c>
      <c r="D735" s="31"/>
      <c r="E735" s="32"/>
    </row>
    <row r="736" spans="1:5" s="9" customFormat="1" ht="13.5" customHeight="1">
      <c r="A736" s="26" t="s">
        <v>557</v>
      </c>
      <c r="B736" s="20"/>
      <c r="C736" s="19">
        <v>0</v>
      </c>
      <c r="D736" s="31"/>
      <c r="E736" s="32"/>
    </row>
    <row r="737" spans="1:5" s="9" customFormat="1" ht="13.5" customHeight="1">
      <c r="A737" s="26" t="s">
        <v>558</v>
      </c>
      <c r="B737" s="20"/>
      <c r="C737" s="19">
        <v>0</v>
      </c>
      <c r="D737" s="31"/>
      <c r="E737" s="32"/>
    </row>
    <row r="738" spans="1:5" s="9" customFormat="1" ht="13.5" customHeight="1">
      <c r="A738" s="26" t="s">
        <v>559</v>
      </c>
      <c r="B738" s="20">
        <f t="shared" ref="B738" si="100">SUM(B739:B743)</f>
        <v>0</v>
      </c>
      <c r="C738" s="19">
        <f>SUM(C739:C743)</f>
        <v>348</v>
      </c>
      <c r="D738" s="31"/>
      <c r="E738" s="32">
        <v>0.5733113673805601</v>
      </c>
    </row>
    <row r="739" spans="1:5" s="9" customFormat="1" ht="13.5" customHeight="1">
      <c r="A739" s="26" t="s">
        <v>560</v>
      </c>
      <c r="B739" s="20"/>
      <c r="C739" s="34">
        <v>348</v>
      </c>
      <c r="D739" s="31"/>
      <c r="E739" s="32">
        <v>0.5733113673805601</v>
      </c>
    </row>
    <row r="740" spans="1:5" s="9" customFormat="1" ht="13.5" customHeight="1">
      <c r="A740" s="26" t="s">
        <v>561</v>
      </c>
      <c r="B740" s="20"/>
      <c r="C740" s="19">
        <v>0</v>
      </c>
      <c r="D740" s="31"/>
      <c r="E740" s="37"/>
    </row>
    <row r="741" spans="1:5" s="9" customFormat="1" ht="13.5" customHeight="1">
      <c r="A741" s="26" t="s">
        <v>562</v>
      </c>
      <c r="B741" s="20"/>
      <c r="C741" s="19">
        <v>0</v>
      </c>
      <c r="D741" s="31"/>
      <c r="E741" s="32"/>
    </row>
    <row r="742" spans="1:5" s="9" customFormat="1" ht="13.5" customHeight="1">
      <c r="A742" s="26" t="s">
        <v>563</v>
      </c>
      <c r="B742" s="20"/>
      <c r="C742" s="19">
        <v>0</v>
      </c>
      <c r="D742" s="31"/>
      <c r="E742" s="32"/>
    </row>
    <row r="743" spans="1:5" s="9" customFormat="1" ht="13.5" customHeight="1">
      <c r="A743" s="26" t="s">
        <v>564</v>
      </c>
      <c r="B743" s="20"/>
      <c r="C743" s="19">
        <v>0</v>
      </c>
      <c r="D743" s="31"/>
      <c r="E743" s="32"/>
    </row>
    <row r="744" spans="1:5" s="9" customFormat="1" ht="13.5" customHeight="1">
      <c r="A744" s="26" t="s">
        <v>565</v>
      </c>
      <c r="B744" s="20">
        <f t="shared" ref="B744" si="101">SUM(B745:B746)</f>
        <v>0</v>
      </c>
      <c r="C744" s="19">
        <f>SUM(C745:C746)</f>
        <v>0</v>
      </c>
      <c r="D744" s="31"/>
      <c r="E744" s="32"/>
    </row>
    <row r="745" spans="1:5" s="9" customFormat="1" ht="13.5" customHeight="1">
      <c r="A745" s="26" t="s">
        <v>566</v>
      </c>
      <c r="B745" s="20"/>
      <c r="C745" s="19">
        <v>0</v>
      </c>
      <c r="D745" s="31"/>
      <c r="E745" s="32"/>
    </row>
    <row r="746" spans="1:5" s="9" customFormat="1" ht="13.5" customHeight="1">
      <c r="A746" s="26" t="s">
        <v>567</v>
      </c>
      <c r="B746" s="20"/>
      <c r="C746" s="19">
        <v>0</v>
      </c>
      <c r="D746" s="31"/>
      <c r="E746" s="32"/>
    </row>
    <row r="747" spans="1:5" s="9" customFormat="1" ht="13.5" customHeight="1">
      <c r="A747" s="26" t="s">
        <v>568</v>
      </c>
      <c r="B747" s="20">
        <f t="shared" ref="B747" si="102">SUM(B748:B749)</f>
        <v>0</v>
      </c>
      <c r="C747" s="19">
        <f>SUM(C748:C749)</f>
        <v>0</v>
      </c>
      <c r="D747" s="31"/>
      <c r="E747" s="32"/>
    </row>
    <row r="748" spans="1:5" s="9" customFormat="1" ht="13.5" customHeight="1">
      <c r="A748" s="26" t="s">
        <v>569</v>
      </c>
      <c r="B748" s="20"/>
      <c r="C748" s="19">
        <v>0</v>
      </c>
      <c r="D748" s="31"/>
      <c r="E748" s="32"/>
    </row>
    <row r="749" spans="1:5" s="9" customFormat="1" ht="13.5" customHeight="1">
      <c r="A749" s="26" t="s">
        <v>570</v>
      </c>
      <c r="B749" s="20"/>
      <c r="C749" s="19">
        <v>0</v>
      </c>
      <c r="D749" s="31"/>
      <c r="E749" s="32"/>
    </row>
    <row r="750" spans="1:5" s="9" customFormat="1" ht="13.5" customHeight="1">
      <c r="A750" s="26" t="s">
        <v>571</v>
      </c>
      <c r="B750" s="20"/>
      <c r="C750" s="19">
        <v>0</v>
      </c>
      <c r="D750" s="31"/>
      <c r="E750" s="32"/>
    </row>
    <row r="751" spans="1:5" s="9" customFormat="1" ht="13.5" customHeight="1">
      <c r="A751" s="26" t="s">
        <v>572</v>
      </c>
      <c r="B751" s="20"/>
      <c r="C751" s="19">
        <v>0</v>
      </c>
      <c r="D751" s="31"/>
      <c r="E751" s="32"/>
    </row>
    <row r="752" spans="1:5" s="9" customFormat="1" ht="13.5" customHeight="1">
      <c r="A752" s="26" t="s">
        <v>573</v>
      </c>
      <c r="B752" s="20">
        <f t="shared" ref="B752" si="103">SUM(B753:B757)</f>
        <v>160</v>
      </c>
      <c r="C752" s="19">
        <f>SUM(C753:C757)</f>
        <v>160</v>
      </c>
      <c r="D752" s="31"/>
      <c r="E752" s="32"/>
    </row>
    <row r="753" spans="1:5" s="9" customFormat="1" ht="13.5" customHeight="1">
      <c r="A753" s="26" t="s">
        <v>574</v>
      </c>
      <c r="B753" s="20"/>
      <c r="C753" s="19">
        <v>0</v>
      </c>
      <c r="D753" s="31"/>
      <c r="E753" s="32"/>
    </row>
    <row r="754" spans="1:5" s="9" customFormat="1" ht="13.5" customHeight="1">
      <c r="A754" s="26" t="s">
        <v>575</v>
      </c>
      <c r="B754" s="20"/>
      <c r="C754" s="19">
        <v>0</v>
      </c>
      <c r="D754" s="31"/>
      <c r="E754" s="32"/>
    </row>
    <row r="755" spans="1:5" s="9" customFormat="1" ht="13.5" customHeight="1">
      <c r="A755" s="26" t="s">
        <v>576</v>
      </c>
      <c r="B755" s="20">
        <v>160</v>
      </c>
      <c r="C755" s="19">
        <v>160</v>
      </c>
      <c r="D755" s="31"/>
      <c r="E755" s="32"/>
    </row>
    <row r="756" spans="1:5" s="9" customFormat="1" ht="13.5" customHeight="1">
      <c r="A756" s="26" t="s">
        <v>577</v>
      </c>
      <c r="B756" s="20"/>
      <c r="C756" s="19">
        <v>0</v>
      </c>
      <c r="D756" s="31"/>
      <c r="E756" s="32"/>
    </row>
    <row r="757" spans="1:5" s="9" customFormat="1" ht="13.5" customHeight="1">
      <c r="A757" s="26" t="s">
        <v>578</v>
      </c>
      <c r="B757" s="20"/>
      <c r="C757" s="19">
        <v>0</v>
      </c>
      <c r="D757" s="31"/>
      <c r="E757" s="32"/>
    </row>
    <row r="758" spans="1:5" s="9" customFormat="1" ht="13.5" customHeight="1">
      <c r="A758" s="26" t="s">
        <v>579</v>
      </c>
      <c r="B758" s="20"/>
      <c r="C758" s="19">
        <v>0</v>
      </c>
      <c r="D758" s="31"/>
      <c r="E758" s="32"/>
    </row>
    <row r="759" spans="1:5" s="9" customFormat="1" ht="13.5" customHeight="1">
      <c r="A759" s="26" t="s">
        <v>580</v>
      </c>
      <c r="B759" s="20"/>
      <c r="C759" s="19">
        <v>43</v>
      </c>
      <c r="D759" s="31"/>
      <c r="E759" s="32">
        <v>1</v>
      </c>
    </row>
    <row r="760" spans="1:5" s="9" customFormat="1" ht="13.5" customHeight="1">
      <c r="A760" s="26" t="s">
        <v>581</v>
      </c>
      <c r="B760" s="20">
        <f t="shared" ref="B760" si="104">SUM(B761:B770)</f>
        <v>0</v>
      </c>
      <c r="C760" s="19">
        <f>SUM(C761:C770)</f>
        <v>0</v>
      </c>
      <c r="D760" s="31"/>
      <c r="E760" s="32"/>
    </row>
    <row r="761" spans="1:5" s="9" customFormat="1" ht="13.5" customHeight="1">
      <c r="A761" s="26" t="s">
        <v>32</v>
      </c>
      <c r="B761" s="20"/>
      <c r="C761" s="19">
        <v>0</v>
      </c>
      <c r="D761" s="31"/>
      <c r="E761" s="32"/>
    </row>
    <row r="762" spans="1:5" s="9" customFormat="1" ht="13.5" customHeight="1">
      <c r="A762" s="26" t="s">
        <v>33</v>
      </c>
      <c r="B762" s="20"/>
      <c r="C762" s="19">
        <v>0</v>
      </c>
      <c r="D762" s="31"/>
      <c r="E762" s="32"/>
    </row>
    <row r="763" spans="1:5" s="9" customFormat="1" ht="13.5" customHeight="1">
      <c r="A763" s="26" t="s">
        <v>34</v>
      </c>
      <c r="B763" s="20"/>
      <c r="C763" s="19">
        <v>0</v>
      </c>
      <c r="D763" s="31"/>
      <c r="E763" s="32"/>
    </row>
    <row r="764" spans="1:5" s="9" customFormat="1" ht="13.5" customHeight="1">
      <c r="A764" s="26" t="s">
        <v>582</v>
      </c>
      <c r="B764" s="20"/>
      <c r="C764" s="19">
        <v>0</v>
      </c>
      <c r="D764" s="31"/>
      <c r="E764" s="32"/>
    </row>
    <row r="765" spans="1:5" s="9" customFormat="1" ht="13.5" customHeight="1">
      <c r="A765" s="26" t="s">
        <v>583</v>
      </c>
      <c r="B765" s="20"/>
      <c r="C765" s="19">
        <v>0</v>
      </c>
      <c r="D765" s="31"/>
      <c r="E765" s="32"/>
    </row>
    <row r="766" spans="1:5" s="9" customFormat="1" ht="13.5" customHeight="1">
      <c r="A766" s="26" t="s">
        <v>584</v>
      </c>
      <c r="B766" s="20"/>
      <c r="C766" s="19">
        <v>0</v>
      </c>
      <c r="D766" s="31"/>
      <c r="E766" s="32"/>
    </row>
    <row r="767" spans="1:5" s="9" customFormat="1" ht="13.5" customHeight="1">
      <c r="A767" s="26" t="s">
        <v>73</v>
      </c>
      <c r="B767" s="20"/>
      <c r="C767" s="19">
        <v>0</v>
      </c>
      <c r="D767" s="31"/>
      <c r="E767" s="32"/>
    </row>
    <row r="768" spans="1:5" s="9" customFormat="1" ht="13.5" customHeight="1">
      <c r="A768" s="26" t="s">
        <v>585</v>
      </c>
      <c r="B768" s="20"/>
      <c r="C768" s="19">
        <v>0</v>
      </c>
      <c r="D768" s="31"/>
      <c r="E768" s="32"/>
    </row>
    <row r="769" spans="1:5" s="9" customFormat="1" ht="13.5" customHeight="1">
      <c r="A769" s="26" t="s">
        <v>41</v>
      </c>
      <c r="B769" s="20"/>
      <c r="C769" s="19">
        <v>0</v>
      </c>
      <c r="D769" s="31"/>
      <c r="E769" s="32"/>
    </row>
    <row r="770" spans="1:5" s="9" customFormat="1" ht="13.5" customHeight="1">
      <c r="A770" s="26" t="s">
        <v>586</v>
      </c>
      <c r="B770" s="20"/>
      <c r="C770" s="19">
        <v>0</v>
      </c>
      <c r="D770" s="31"/>
      <c r="E770" s="32"/>
    </row>
    <row r="771" spans="1:5" s="9" customFormat="1" ht="13.5" customHeight="1">
      <c r="A771" s="26" t="s">
        <v>587</v>
      </c>
      <c r="B771" s="20"/>
      <c r="C771" s="19">
        <v>28</v>
      </c>
      <c r="D771" s="31"/>
      <c r="E771" s="32"/>
    </row>
    <row r="772" spans="1:5" s="9" customFormat="1" ht="13.5" customHeight="1">
      <c r="A772" s="26" t="s">
        <v>15</v>
      </c>
      <c r="B772" s="20">
        <f t="shared" ref="B772" si="105">B773+B784+B785+B788+B789+B790</f>
        <v>7865</v>
      </c>
      <c r="C772" s="19">
        <f>SUM(C773,C784,C785,C788,C789,C790)</f>
        <v>8379</v>
      </c>
      <c r="D772" s="31">
        <v>1.9955156950672646</v>
      </c>
      <c r="E772" s="32">
        <v>0.67247191011235952</v>
      </c>
    </row>
    <row r="773" spans="1:5" s="9" customFormat="1" ht="13.5" customHeight="1">
      <c r="A773" s="26" t="s">
        <v>588</v>
      </c>
      <c r="B773" s="20">
        <f t="shared" ref="B773" si="106">SUM(B774:B783)</f>
        <v>2955</v>
      </c>
      <c r="C773" s="19">
        <f>SUM(C774:C783)</f>
        <v>3001</v>
      </c>
      <c r="D773" s="31">
        <v>2.0154975530179446</v>
      </c>
      <c r="E773" s="32">
        <v>1.2144880615135574</v>
      </c>
    </row>
    <row r="774" spans="1:5" s="9" customFormat="1" ht="13.5" customHeight="1">
      <c r="A774" s="26" t="s">
        <v>32</v>
      </c>
      <c r="B774" s="20">
        <v>2765</v>
      </c>
      <c r="C774" s="34">
        <v>2812</v>
      </c>
      <c r="D774" s="31">
        <v>1.8165618448637317</v>
      </c>
      <c r="E774" s="32">
        <v>1.6226197345643394</v>
      </c>
    </row>
    <row r="775" spans="1:5" s="9" customFormat="1" ht="13.5" customHeight="1">
      <c r="A775" s="26" t="s">
        <v>33</v>
      </c>
      <c r="B775" s="20"/>
      <c r="C775" s="34">
        <v>0</v>
      </c>
      <c r="D775" s="31"/>
      <c r="E775" s="32"/>
    </row>
    <row r="776" spans="1:5" s="9" customFormat="1" ht="13.5" customHeight="1">
      <c r="A776" s="26" t="s">
        <v>34</v>
      </c>
      <c r="B776" s="20"/>
      <c r="C776" s="34">
        <v>0</v>
      </c>
      <c r="D776" s="31"/>
      <c r="E776" s="32"/>
    </row>
    <row r="777" spans="1:5" s="9" customFormat="1" ht="13.5" customHeight="1">
      <c r="A777" s="26" t="s">
        <v>589</v>
      </c>
      <c r="B777" s="20">
        <v>140</v>
      </c>
      <c r="C777" s="34">
        <v>141</v>
      </c>
      <c r="D777" s="31">
        <v>2.4191176470588234</v>
      </c>
      <c r="E777" s="32">
        <v>0.21428571428571427</v>
      </c>
    </row>
    <row r="778" spans="1:5" s="9" customFormat="1" ht="13.5" customHeight="1">
      <c r="A778" s="26" t="s">
        <v>590</v>
      </c>
      <c r="B778" s="20"/>
      <c r="C778" s="19">
        <v>0</v>
      </c>
      <c r="D778" s="31"/>
      <c r="E778" s="32"/>
    </row>
    <row r="779" spans="1:5" s="9" customFormat="1" ht="13.5" customHeight="1">
      <c r="A779" s="26" t="s">
        <v>591</v>
      </c>
      <c r="B779" s="20"/>
      <c r="C779" s="19">
        <v>0</v>
      </c>
      <c r="D779" s="31"/>
      <c r="E779" s="32"/>
    </row>
    <row r="780" spans="1:5" s="9" customFormat="1" ht="13.5" customHeight="1">
      <c r="A780" s="26" t="s">
        <v>592</v>
      </c>
      <c r="B780" s="20"/>
      <c r="C780" s="19">
        <v>0</v>
      </c>
      <c r="D780" s="31"/>
      <c r="E780" s="32"/>
    </row>
    <row r="781" spans="1:5" s="9" customFormat="1" ht="13.5" customHeight="1">
      <c r="A781" s="26" t="s">
        <v>593</v>
      </c>
      <c r="B781" s="20"/>
      <c r="C781" s="19">
        <v>0</v>
      </c>
      <c r="D781" s="31"/>
      <c r="E781" s="32"/>
    </row>
    <row r="782" spans="1:5" s="9" customFormat="1" ht="13.5" customHeight="1">
      <c r="A782" s="26" t="s">
        <v>594</v>
      </c>
      <c r="B782" s="20"/>
      <c r="C782" s="19">
        <v>0</v>
      </c>
      <c r="D782" s="31"/>
      <c r="E782" s="32"/>
    </row>
    <row r="783" spans="1:5" s="9" customFormat="1" ht="13.5" customHeight="1">
      <c r="A783" s="26" t="s">
        <v>595</v>
      </c>
      <c r="B783" s="20">
        <v>50</v>
      </c>
      <c r="C783" s="19">
        <v>48</v>
      </c>
      <c r="D783" s="31"/>
      <c r="E783" s="32">
        <v>0.6</v>
      </c>
    </row>
    <row r="784" spans="1:5" s="9" customFormat="1" ht="13.5" customHeight="1">
      <c r="A784" s="26" t="s">
        <v>596</v>
      </c>
      <c r="B784" s="20"/>
      <c r="C784" s="19">
        <v>40</v>
      </c>
      <c r="D784" s="31"/>
      <c r="E784" s="32"/>
    </row>
    <row r="785" spans="1:5" s="9" customFormat="1" ht="13.5" customHeight="1">
      <c r="A785" s="26" t="s">
        <v>597</v>
      </c>
      <c r="B785" s="20">
        <f t="shared" ref="B785" si="107">SUM(B786:B787)</f>
        <v>4108</v>
      </c>
      <c r="C785" s="19">
        <f>SUM(C786:C787)</f>
        <v>4508</v>
      </c>
      <c r="D785" s="31">
        <v>2.073968705547653</v>
      </c>
      <c r="E785" s="32">
        <v>0.51531778692272523</v>
      </c>
    </row>
    <row r="786" spans="1:5" s="9" customFormat="1" ht="13.5" customHeight="1">
      <c r="A786" s="26" t="s">
        <v>598</v>
      </c>
      <c r="B786" s="20">
        <v>4108</v>
      </c>
      <c r="C786" s="34">
        <v>3084</v>
      </c>
      <c r="D786" s="31">
        <v>1.9952584163110478</v>
      </c>
      <c r="E786" s="32">
        <v>0.3664448669201521</v>
      </c>
    </row>
    <row r="787" spans="1:5" s="9" customFormat="1" ht="13.5" customHeight="1">
      <c r="A787" s="26" t="s">
        <v>599</v>
      </c>
      <c r="B787" s="20"/>
      <c r="C787" s="34">
        <v>1424</v>
      </c>
      <c r="D787" s="31"/>
      <c r="E787" s="32">
        <v>4.2891566265060241</v>
      </c>
    </row>
    <row r="788" spans="1:5" s="9" customFormat="1" ht="13.5" customHeight="1">
      <c r="A788" s="26" t="s">
        <v>600</v>
      </c>
      <c r="B788" s="20">
        <v>802</v>
      </c>
      <c r="C788" s="19">
        <v>830</v>
      </c>
      <c r="D788" s="31">
        <v>1.55125</v>
      </c>
      <c r="E788" s="32">
        <v>0.66881547139403708</v>
      </c>
    </row>
    <row r="789" spans="1:5" s="9" customFormat="1" ht="13.5" customHeight="1">
      <c r="A789" s="26" t="s">
        <v>601</v>
      </c>
      <c r="B789" s="20"/>
      <c r="C789" s="19">
        <v>0</v>
      </c>
      <c r="D789" s="31"/>
      <c r="E789" s="32"/>
    </row>
    <row r="790" spans="1:5" s="9" customFormat="1" ht="13.5" customHeight="1">
      <c r="A790" s="26" t="s">
        <v>602</v>
      </c>
      <c r="B790" s="20"/>
      <c r="C790" s="19">
        <v>0</v>
      </c>
      <c r="D790" s="31"/>
      <c r="E790" s="32"/>
    </row>
    <row r="791" spans="1:5" s="9" customFormat="1" ht="13.5" customHeight="1">
      <c r="A791" s="26" t="s">
        <v>16</v>
      </c>
      <c r="B791" s="20">
        <f t="shared" ref="B791" si="108">B792+B818+B840+B868+B879+B886+B892+B895</f>
        <v>29005</v>
      </c>
      <c r="C791" s="19">
        <f>SUM(C792,C818,C840,C868,C879,C886,C892,C895)</f>
        <v>62898</v>
      </c>
      <c r="D791" s="31">
        <v>4.155846227468496</v>
      </c>
      <c r="E791" s="32">
        <v>1.2071162630023413</v>
      </c>
    </row>
    <row r="792" spans="1:5" s="9" customFormat="1" ht="13.5" customHeight="1">
      <c r="A792" s="26" t="s">
        <v>603</v>
      </c>
      <c r="B792" s="20">
        <f t="shared" ref="B792" si="109">SUM(B793:B817)</f>
        <v>5852</v>
      </c>
      <c r="C792" s="19">
        <f>SUM(C793:C817)</f>
        <v>24277</v>
      </c>
      <c r="D792" s="31">
        <v>5.0572147123546056</v>
      </c>
      <c r="E792" s="32">
        <v>1.5091067321439673</v>
      </c>
    </row>
    <row r="793" spans="1:5" s="9" customFormat="1" ht="13.5" customHeight="1">
      <c r="A793" s="26" t="s">
        <v>32</v>
      </c>
      <c r="B793" s="20">
        <v>1015</v>
      </c>
      <c r="C793" s="34">
        <v>989</v>
      </c>
      <c r="D793" s="31">
        <v>1.1303116147308783</v>
      </c>
      <c r="E793" s="32">
        <v>0.82623224728487887</v>
      </c>
    </row>
    <row r="794" spans="1:5" s="9" customFormat="1" ht="13.5" customHeight="1">
      <c r="A794" s="26" t="s">
        <v>33</v>
      </c>
      <c r="B794" s="20"/>
      <c r="C794" s="34">
        <v>0</v>
      </c>
      <c r="D794" s="31"/>
      <c r="E794" s="32"/>
    </row>
    <row r="795" spans="1:5" s="9" customFormat="1" ht="13.5" customHeight="1">
      <c r="A795" s="26" t="s">
        <v>34</v>
      </c>
      <c r="B795" s="20"/>
      <c r="C795" s="34">
        <v>0</v>
      </c>
      <c r="D795" s="31"/>
      <c r="E795" s="32"/>
    </row>
    <row r="796" spans="1:5" s="9" customFormat="1" ht="13.5" customHeight="1">
      <c r="A796" s="26" t="s">
        <v>41</v>
      </c>
      <c r="B796" s="20">
        <v>1420</v>
      </c>
      <c r="C796" s="34">
        <v>1614</v>
      </c>
      <c r="D796" s="31">
        <v>1.527027027027027</v>
      </c>
      <c r="E796" s="32">
        <v>0.95221238938053099</v>
      </c>
    </row>
    <row r="797" spans="1:5" s="9" customFormat="1" ht="13.5" customHeight="1">
      <c r="A797" s="26" t="s">
        <v>604</v>
      </c>
      <c r="B797" s="20"/>
      <c r="C797" s="34">
        <v>0</v>
      </c>
      <c r="D797" s="31"/>
      <c r="E797" s="32"/>
    </row>
    <row r="798" spans="1:5" s="9" customFormat="1" ht="13.5" customHeight="1">
      <c r="A798" s="26" t="s">
        <v>605</v>
      </c>
      <c r="B798" s="20"/>
      <c r="C798" s="34">
        <v>0</v>
      </c>
      <c r="D798" s="31"/>
      <c r="E798" s="32"/>
    </row>
    <row r="799" spans="1:5" s="9" customFormat="1" ht="13.5" customHeight="1">
      <c r="A799" s="26" t="s">
        <v>606</v>
      </c>
      <c r="B799" s="20">
        <v>82</v>
      </c>
      <c r="C799" s="34">
        <v>449</v>
      </c>
      <c r="D799" s="31">
        <v>11.5625</v>
      </c>
      <c r="E799" s="32">
        <v>0.80900900900900896</v>
      </c>
    </row>
    <row r="800" spans="1:5" s="9" customFormat="1" ht="13.5" customHeight="1">
      <c r="A800" s="26" t="s">
        <v>607</v>
      </c>
      <c r="B800" s="20"/>
      <c r="C800" s="34">
        <v>10</v>
      </c>
      <c r="D800" s="31"/>
      <c r="E800" s="32">
        <v>2</v>
      </c>
    </row>
    <row r="801" spans="1:5" s="9" customFormat="1" ht="13.5" customHeight="1">
      <c r="A801" s="26" t="s">
        <v>608</v>
      </c>
      <c r="B801" s="20">
        <v>27</v>
      </c>
      <c r="C801" s="34">
        <v>44</v>
      </c>
      <c r="D801" s="31">
        <v>1</v>
      </c>
      <c r="E801" s="32">
        <v>1.6296296296296295</v>
      </c>
    </row>
    <row r="802" spans="1:5" s="9" customFormat="1" ht="13.5" customHeight="1">
      <c r="A802" s="26" t="s">
        <v>609</v>
      </c>
      <c r="B802" s="20"/>
      <c r="C802" s="34">
        <v>75</v>
      </c>
      <c r="D802" s="31"/>
      <c r="E802" s="32">
        <v>3.4090909090909092</v>
      </c>
    </row>
    <row r="803" spans="1:5" s="9" customFormat="1" ht="13.5" customHeight="1">
      <c r="A803" s="26" t="s">
        <v>610</v>
      </c>
      <c r="B803" s="20"/>
      <c r="C803" s="34">
        <v>0</v>
      </c>
      <c r="D803" s="31"/>
      <c r="E803" s="32"/>
    </row>
    <row r="804" spans="1:5" s="9" customFormat="1" ht="13.5" customHeight="1">
      <c r="A804" s="26" t="s">
        <v>611</v>
      </c>
      <c r="B804" s="20"/>
      <c r="C804" s="34">
        <v>0</v>
      </c>
      <c r="D804" s="31"/>
      <c r="E804" s="32"/>
    </row>
    <row r="805" spans="1:5" s="9" customFormat="1" ht="13.5" customHeight="1">
      <c r="A805" s="26" t="s">
        <v>612</v>
      </c>
      <c r="B805" s="20"/>
      <c r="C805" s="34">
        <v>919</v>
      </c>
      <c r="D805" s="31"/>
      <c r="E805" s="32">
        <v>18.38</v>
      </c>
    </row>
    <row r="806" spans="1:5" s="9" customFormat="1" ht="13.5" customHeight="1">
      <c r="A806" s="26" t="s">
        <v>613</v>
      </c>
      <c r="B806" s="20"/>
      <c r="C806" s="34">
        <v>0</v>
      </c>
      <c r="D806" s="31"/>
      <c r="E806" s="32"/>
    </row>
    <row r="807" spans="1:5" s="9" customFormat="1" ht="13.5" customHeight="1">
      <c r="A807" s="26" t="s">
        <v>614</v>
      </c>
      <c r="B807" s="20"/>
      <c r="C807" s="34">
        <v>0</v>
      </c>
      <c r="D807" s="31"/>
      <c r="E807" s="32"/>
    </row>
    <row r="808" spans="1:5" s="9" customFormat="1" ht="13.5" customHeight="1">
      <c r="A808" s="26" t="s">
        <v>615</v>
      </c>
      <c r="B808" s="20">
        <v>355</v>
      </c>
      <c r="C808" s="34">
        <v>7965</v>
      </c>
      <c r="D808" s="31"/>
      <c r="E808" s="32">
        <v>4.5332953898690951</v>
      </c>
    </row>
    <row r="809" spans="1:5" s="9" customFormat="1" ht="13.5" customHeight="1">
      <c r="A809" s="26" t="s">
        <v>616</v>
      </c>
      <c r="B809" s="20"/>
      <c r="C809" s="34">
        <v>235</v>
      </c>
      <c r="D809" s="31"/>
      <c r="E809" s="32">
        <v>9.4</v>
      </c>
    </row>
    <row r="810" spans="1:5" s="9" customFormat="1" ht="13.5" customHeight="1">
      <c r="A810" s="26" t="s">
        <v>617</v>
      </c>
      <c r="B810" s="20"/>
      <c r="C810" s="34">
        <v>14</v>
      </c>
      <c r="D810" s="31"/>
      <c r="E810" s="32"/>
    </row>
    <row r="811" spans="1:5" s="9" customFormat="1" ht="13.5" customHeight="1">
      <c r="A811" s="26" t="s">
        <v>618</v>
      </c>
      <c r="B811" s="20">
        <v>125</v>
      </c>
      <c r="C811" s="34">
        <v>372</v>
      </c>
      <c r="D811" s="31">
        <v>3.7447447447447448</v>
      </c>
      <c r="E811" s="32">
        <v>0.2983159582999198</v>
      </c>
    </row>
    <row r="812" spans="1:5" s="9" customFormat="1" ht="13.5" customHeight="1">
      <c r="A812" s="26" t="s">
        <v>619</v>
      </c>
      <c r="B812" s="20">
        <v>1328</v>
      </c>
      <c r="C812" s="34">
        <v>2873</v>
      </c>
      <c r="D812" s="31"/>
      <c r="E812" s="32">
        <v>0.8685006045949214</v>
      </c>
    </row>
    <row r="813" spans="1:5" s="9" customFormat="1" ht="13.5" customHeight="1">
      <c r="A813" s="26" t="s">
        <v>620</v>
      </c>
      <c r="B813" s="20"/>
      <c r="C813" s="34">
        <v>0</v>
      </c>
      <c r="D813" s="31"/>
      <c r="E813" s="32"/>
    </row>
    <row r="814" spans="1:5" s="9" customFormat="1" ht="13.5" customHeight="1">
      <c r="A814" s="26" t="s">
        <v>621</v>
      </c>
      <c r="B814" s="20"/>
      <c r="C814" s="34">
        <v>0</v>
      </c>
      <c r="D814" s="31"/>
      <c r="E814" s="32"/>
    </row>
    <row r="815" spans="1:5" s="9" customFormat="1" ht="13.5" customHeight="1">
      <c r="A815" s="26" t="s">
        <v>622</v>
      </c>
      <c r="B815" s="20"/>
      <c r="C815" s="34">
        <v>10</v>
      </c>
      <c r="D815" s="31"/>
      <c r="E815" s="32">
        <v>5</v>
      </c>
    </row>
    <row r="816" spans="1:5" s="9" customFormat="1" ht="13.5" customHeight="1">
      <c r="A816" s="26" t="s">
        <v>623</v>
      </c>
      <c r="B816" s="20"/>
      <c r="C816" s="34">
        <v>5924</v>
      </c>
      <c r="D816" s="31"/>
      <c r="E816" s="32">
        <v>3.1900915455035004</v>
      </c>
    </row>
    <row r="817" spans="1:5" s="9" customFormat="1" ht="13.5" customHeight="1">
      <c r="A817" s="26" t="s">
        <v>624</v>
      </c>
      <c r="B817" s="20">
        <v>1500</v>
      </c>
      <c r="C817" s="34">
        <v>2784</v>
      </c>
      <c r="D817" s="31">
        <v>0.94039735099337751</v>
      </c>
      <c r="E817" s="32">
        <v>4.901408450704225</v>
      </c>
    </row>
    <row r="818" spans="1:5" s="9" customFormat="1" ht="13.5" customHeight="1">
      <c r="A818" s="26" t="s">
        <v>625</v>
      </c>
      <c r="B818" s="20">
        <f t="shared" ref="B818" si="110">SUM(B819:B839)</f>
        <v>3891</v>
      </c>
      <c r="C818" s="19">
        <f>SUM(C819:C839)</f>
        <v>4801</v>
      </c>
      <c r="D818" s="31">
        <v>1.303164744158533</v>
      </c>
      <c r="E818" s="32">
        <v>1.089650476622787</v>
      </c>
    </row>
    <row r="819" spans="1:5" s="9" customFormat="1" ht="13.5" customHeight="1">
      <c r="A819" s="26" t="s">
        <v>32</v>
      </c>
      <c r="B819" s="20">
        <v>969</v>
      </c>
      <c r="C819" s="34">
        <v>940</v>
      </c>
      <c r="D819" s="31">
        <v>2.0682492581602374</v>
      </c>
      <c r="E819" s="32">
        <v>0.67431850789096126</v>
      </c>
    </row>
    <row r="820" spans="1:5" s="9" customFormat="1" ht="13.5" customHeight="1">
      <c r="A820" s="26" t="s">
        <v>33</v>
      </c>
      <c r="B820" s="20"/>
      <c r="C820" s="34">
        <v>0</v>
      </c>
      <c r="D820" s="31"/>
      <c r="E820" s="32"/>
    </row>
    <row r="821" spans="1:5" s="9" customFormat="1" ht="13.5" customHeight="1">
      <c r="A821" s="26" t="s">
        <v>34</v>
      </c>
      <c r="B821" s="20"/>
      <c r="C821" s="34">
        <v>0</v>
      </c>
      <c r="D821" s="31"/>
      <c r="E821" s="32"/>
    </row>
    <row r="822" spans="1:5" s="9" customFormat="1" ht="13.5" customHeight="1">
      <c r="A822" s="26" t="s">
        <v>626</v>
      </c>
      <c r="B822" s="20">
        <v>731</v>
      </c>
      <c r="C822" s="34">
        <v>1070</v>
      </c>
      <c r="D822" s="31">
        <v>1.4568599717114568</v>
      </c>
      <c r="E822" s="32">
        <v>1.0388349514563107</v>
      </c>
    </row>
    <row r="823" spans="1:5" s="9" customFormat="1" ht="13.5" customHeight="1">
      <c r="A823" s="26" t="s">
        <v>627</v>
      </c>
      <c r="B823" s="20">
        <v>2191</v>
      </c>
      <c r="C823" s="34">
        <v>2059</v>
      </c>
      <c r="D823" s="31">
        <v>0.45500000000000002</v>
      </c>
      <c r="E823" s="32">
        <v>2.2626373626373626</v>
      </c>
    </row>
    <row r="824" spans="1:5" s="9" customFormat="1" ht="13.5" customHeight="1">
      <c r="A824" s="26" t="s">
        <v>628</v>
      </c>
      <c r="B824" s="20"/>
      <c r="C824" s="34">
        <v>0</v>
      </c>
      <c r="D824" s="31"/>
      <c r="E824" s="32"/>
    </row>
    <row r="825" spans="1:5" s="9" customFormat="1" ht="13.5" customHeight="1">
      <c r="A825" s="26" t="s">
        <v>629</v>
      </c>
      <c r="B825" s="20"/>
      <c r="C825" s="34">
        <v>9</v>
      </c>
      <c r="D825" s="31"/>
      <c r="E825" s="32"/>
    </row>
    <row r="826" spans="1:5" s="9" customFormat="1" ht="13.5" customHeight="1">
      <c r="A826" s="26" t="s">
        <v>630</v>
      </c>
      <c r="B826" s="20"/>
      <c r="C826" s="34">
        <v>64</v>
      </c>
      <c r="D826" s="31"/>
      <c r="E826" s="32">
        <v>8.8642659279778394E-2</v>
      </c>
    </row>
    <row r="827" spans="1:5" s="9" customFormat="1" ht="13.5" customHeight="1">
      <c r="A827" s="26" t="s">
        <v>631</v>
      </c>
      <c r="B827" s="20"/>
      <c r="C827" s="34">
        <v>0</v>
      </c>
      <c r="D827" s="31"/>
      <c r="E827" s="32"/>
    </row>
    <row r="828" spans="1:5" s="9" customFormat="1" ht="13.5" customHeight="1">
      <c r="A828" s="26" t="s">
        <v>632</v>
      </c>
      <c r="B828" s="20"/>
      <c r="C828" s="34">
        <v>0</v>
      </c>
      <c r="D828" s="31"/>
      <c r="E828" s="32"/>
    </row>
    <row r="829" spans="1:5" s="9" customFormat="1" ht="13.5" customHeight="1">
      <c r="A829" s="26" t="s">
        <v>633</v>
      </c>
      <c r="B829" s="20"/>
      <c r="C829" s="34">
        <v>0</v>
      </c>
      <c r="D829" s="31"/>
      <c r="E829" s="32"/>
    </row>
    <row r="830" spans="1:5" s="9" customFormat="1" ht="13.5" customHeight="1">
      <c r="A830" s="26" t="s">
        <v>634</v>
      </c>
      <c r="B830" s="20"/>
      <c r="C830" s="34">
        <v>120</v>
      </c>
      <c r="D830" s="31"/>
      <c r="E830" s="32">
        <v>8</v>
      </c>
    </row>
    <row r="831" spans="1:5" s="9" customFormat="1" ht="13.5" customHeight="1">
      <c r="A831" s="26" t="s">
        <v>635</v>
      </c>
      <c r="B831" s="20"/>
      <c r="C831" s="34">
        <v>0</v>
      </c>
      <c r="D831" s="31"/>
      <c r="E831" s="32"/>
    </row>
    <row r="832" spans="1:5" s="9" customFormat="1" ht="13.5" customHeight="1">
      <c r="A832" s="26" t="s">
        <v>636</v>
      </c>
      <c r="B832" s="20"/>
      <c r="C832" s="34">
        <v>0</v>
      </c>
      <c r="D832" s="31"/>
      <c r="E832" s="32"/>
    </row>
    <row r="833" spans="1:5" s="9" customFormat="1" ht="13.5" customHeight="1">
      <c r="A833" s="26" t="s">
        <v>637</v>
      </c>
      <c r="B833" s="20"/>
      <c r="C833" s="34">
        <v>0</v>
      </c>
      <c r="D833" s="31"/>
      <c r="E833" s="32"/>
    </row>
    <row r="834" spans="1:5" s="9" customFormat="1" ht="13.5" customHeight="1">
      <c r="A834" s="26" t="s">
        <v>638</v>
      </c>
      <c r="B834" s="20"/>
      <c r="C834" s="34">
        <v>0</v>
      </c>
      <c r="D834" s="31"/>
      <c r="E834" s="32"/>
    </row>
    <row r="835" spans="1:5" s="9" customFormat="1" ht="13.5" customHeight="1">
      <c r="A835" s="26" t="s">
        <v>639</v>
      </c>
      <c r="B835" s="20"/>
      <c r="C835" s="34">
        <v>0</v>
      </c>
      <c r="D835" s="31"/>
      <c r="E835" s="32"/>
    </row>
    <row r="836" spans="1:5" s="9" customFormat="1" ht="13.5" customHeight="1">
      <c r="A836" s="26" t="s">
        <v>640</v>
      </c>
      <c r="B836" s="20"/>
      <c r="C836" s="34">
        <v>30</v>
      </c>
      <c r="D836" s="31"/>
      <c r="E836" s="32">
        <v>0.81081081081081086</v>
      </c>
    </row>
    <row r="837" spans="1:5" s="9" customFormat="1" ht="13.5" customHeight="1">
      <c r="A837" s="26" t="s">
        <v>641</v>
      </c>
      <c r="B837" s="20"/>
      <c r="C837" s="34">
        <v>10</v>
      </c>
      <c r="D837" s="31"/>
      <c r="E837" s="32">
        <v>0.12820512820512819</v>
      </c>
    </row>
    <row r="838" spans="1:5" s="9" customFormat="1" ht="13.5" customHeight="1">
      <c r="A838" s="26" t="s">
        <v>610</v>
      </c>
      <c r="B838" s="20"/>
      <c r="C838" s="34">
        <v>2</v>
      </c>
      <c r="D838" s="31"/>
      <c r="E838" s="32">
        <v>1</v>
      </c>
    </row>
    <row r="839" spans="1:5" s="9" customFormat="1" ht="13.5" customHeight="1">
      <c r="A839" s="26" t="s">
        <v>642</v>
      </c>
      <c r="B839" s="20">
        <v>0</v>
      </c>
      <c r="C839" s="34">
        <v>497</v>
      </c>
      <c r="D839" s="31"/>
      <c r="E839" s="32">
        <v>2.2798165137614679</v>
      </c>
    </row>
    <row r="840" spans="1:5" s="9" customFormat="1" ht="13.5" customHeight="1">
      <c r="A840" s="26" t="s">
        <v>643</v>
      </c>
      <c r="B840" s="20">
        <f t="shared" ref="B840" si="111">SUM(B841:B867)</f>
        <v>3226</v>
      </c>
      <c r="C840" s="19">
        <f>SUM(C841:C867)</f>
        <v>9532</v>
      </c>
      <c r="D840" s="31">
        <v>5.720547945205479</v>
      </c>
      <c r="E840" s="32">
        <v>2.2825670498084292</v>
      </c>
    </row>
    <row r="841" spans="1:5" s="9" customFormat="1" ht="13.5" customHeight="1">
      <c r="A841" s="26" t="s">
        <v>32</v>
      </c>
      <c r="B841" s="20">
        <v>904</v>
      </c>
      <c r="C841" s="34">
        <v>1679</v>
      </c>
      <c r="D841" s="31">
        <v>1.7533834586466166</v>
      </c>
      <c r="E841" s="32">
        <v>1.4399656946826758</v>
      </c>
    </row>
    <row r="842" spans="1:5" s="9" customFormat="1" ht="13.5" customHeight="1">
      <c r="A842" s="26" t="s">
        <v>33</v>
      </c>
      <c r="B842" s="20"/>
      <c r="C842" s="34">
        <v>0</v>
      </c>
      <c r="D842" s="31"/>
      <c r="E842" s="32"/>
    </row>
    <row r="843" spans="1:5" s="9" customFormat="1" ht="13.5" customHeight="1">
      <c r="A843" s="26" t="s">
        <v>34</v>
      </c>
      <c r="B843" s="20"/>
      <c r="C843" s="34">
        <v>0</v>
      </c>
      <c r="D843" s="31"/>
      <c r="E843" s="32"/>
    </row>
    <row r="844" spans="1:5" s="9" customFormat="1" ht="13.5" customHeight="1">
      <c r="A844" s="26" t="s">
        <v>644</v>
      </c>
      <c r="B844" s="20"/>
      <c r="C844" s="34">
        <v>0</v>
      </c>
      <c r="D844" s="31"/>
      <c r="E844" s="32"/>
    </row>
    <row r="845" spans="1:5" s="9" customFormat="1" ht="13.5" customHeight="1">
      <c r="A845" s="26" t="s">
        <v>645</v>
      </c>
      <c r="B845" s="20"/>
      <c r="C845" s="34">
        <v>5648</v>
      </c>
      <c r="D845" s="31"/>
      <c r="E845" s="32">
        <v>3.1118457300275484</v>
      </c>
    </row>
    <row r="846" spans="1:5" s="9" customFormat="1" ht="13.5" customHeight="1">
      <c r="A846" s="26" t="s">
        <v>646</v>
      </c>
      <c r="B846" s="20"/>
      <c r="C846" s="34">
        <v>141</v>
      </c>
      <c r="D846" s="31"/>
      <c r="E846" s="32">
        <v>1.1370967741935485</v>
      </c>
    </row>
    <row r="847" spans="1:5" s="9" customFormat="1" ht="13.5" customHeight="1">
      <c r="A847" s="26" t="s">
        <v>647</v>
      </c>
      <c r="B847" s="20"/>
      <c r="C847" s="34">
        <v>0</v>
      </c>
      <c r="D847" s="31"/>
      <c r="E847" s="32"/>
    </row>
    <row r="848" spans="1:5" s="9" customFormat="1" ht="13.5" customHeight="1">
      <c r="A848" s="26" t="s">
        <v>648</v>
      </c>
      <c r="B848" s="20"/>
      <c r="C848" s="34">
        <v>0</v>
      </c>
      <c r="D848" s="31"/>
      <c r="E848" s="32"/>
    </row>
    <row r="849" spans="1:5" s="9" customFormat="1" ht="13.5" customHeight="1">
      <c r="A849" s="26" t="s">
        <v>649</v>
      </c>
      <c r="B849" s="20"/>
      <c r="C849" s="34">
        <v>0</v>
      </c>
      <c r="D849" s="31"/>
      <c r="E849" s="32"/>
    </row>
    <row r="850" spans="1:5" s="9" customFormat="1" ht="13.5" customHeight="1">
      <c r="A850" s="26" t="s">
        <v>650</v>
      </c>
      <c r="B850" s="20">
        <v>60</v>
      </c>
      <c r="C850" s="34">
        <v>70</v>
      </c>
      <c r="D850" s="31"/>
      <c r="E850" s="32"/>
    </row>
    <row r="851" spans="1:5" s="9" customFormat="1" ht="13.5" customHeight="1">
      <c r="A851" s="26" t="s">
        <v>651</v>
      </c>
      <c r="B851" s="20"/>
      <c r="C851" s="34">
        <v>101</v>
      </c>
      <c r="D851" s="31"/>
      <c r="E851" s="32">
        <v>0.41056910569105692</v>
      </c>
    </row>
    <row r="852" spans="1:5" s="9" customFormat="1" ht="13.5" customHeight="1">
      <c r="A852" s="26" t="s">
        <v>652</v>
      </c>
      <c r="B852" s="20"/>
      <c r="C852" s="34">
        <v>0</v>
      </c>
      <c r="D852" s="31"/>
      <c r="E852" s="32"/>
    </row>
    <row r="853" spans="1:5" s="9" customFormat="1" ht="13.5" customHeight="1">
      <c r="A853" s="26" t="s">
        <v>653</v>
      </c>
      <c r="B853" s="20"/>
      <c r="C853" s="34">
        <v>0</v>
      </c>
      <c r="D853" s="31"/>
      <c r="E853" s="32"/>
    </row>
    <row r="854" spans="1:5" s="9" customFormat="1" ht="13.5" customHeight="1">
      <c r="A854" s="26" t="s">
        <v>654</v>
      </c>
      <c r="B854" s="20">
        <v>16</v>
      </c>
      <c r="C854" s="34">
        <v>116</v>
      </c>
      <c r="D854" s="31"/>
      <c r="E854" s="32"/>
    </row>
    <row r="855" spans="1:5" s="9" customFormat="1" ht="13.5" customHeight="1">
      <c r="A855" s="26" t="s">
        <v>655</v>
      </c>
      <c r="B855" s="20"/>
      <c r="C855" s="34">
        <v>1231</v>
      </c>
      <c r="D855" s="31"/>
      <c r="E855" s="32">
        <v>6.1550000000000002</v>
      </c>
    </row>
    <row r="856" spans="1:5" s="9" customFormat="1" ht="13.5" customHeight="1">
      <c r="A856" s="26" t="s">
        <v>656</v>
      </c>
      <c r="B856" s="20"/>
      <c r="C856" s="19">
        <v>0</v>
      </c>
      <c r="D856" s="31"/>
      <c r="E856" s="32"/>
    </row>
    <row r="857" spans="1:5" s="9" customFormat="1" ht="13.5" customHeight="1">
      <c r="A857" s="26" t="s">
        <v>657</v>
      </c>
      <c r="B857" s="20"/>
      <c r="C857" s="19">
        <v>0</v>
      </c>
      <c r="D857" s="31"/>
      <c r="E857" s="32"/>
    </row>
    <row r="858" spans="1:5" s="9" customFormat="1" ht="13.5" customHeight="1">
      <c r="A858" s="26" t="s">
        <v>658</v>
      </c>
      <c r="B858" s="20"/>
      <c r="C858" s="19">
        <v>0</v>
      </c>
      <c r="D858" s="31"/>
      <c r="E858" s="32"/>
    </row>
    <row r="859" spans="1:5" s="9" customFormat="1" ht="13.5" customHeight="1">
      <c r="A859" s="26" t="s">
        <v>659</v>
      </c>
      <c r="B859" s="20"/>
      <c r="C859" s="19">
        <v>0</v>
      </c>
      <c r="D859" s="31"/>
      <c r="E859" s="32"/>
    </row>
    <row r="860" spans="1:5" s="9" customFormat="1" ht="13.5" customHeight="1">
      <c r="A860" s="26" t="s">
        <v>660</v>
      </c>
      <c r="B860" s="20"/>
      <c r="C860" s="19">
        <v>0</v>
      </c>
      <c r="D860" s="31"/>
      <c r="E860" s="32"/>
    </row>
    <row r="861" spans="1:5" s="9" customFormat="1" ht="13.5" customHeight="1">
      <c r="A861" s="26" t="s">
        <v>661</v>
      </c>
      <c r="B861" s="20"/>
      <c r="C861" s="19">
        <v>0</v>
      </c>
      <c r="D861" s="31"/>
      <c r="E861" s="32"/>
    </row>
    <row r="862" spans="1:5" s="9" customFormat="1" ht="13.5" customHeight="1">
      <c r="A862" s="26" t="s">
        <v>637</v>
      </c>
      <c r="B862" s="20"/>
      <c r="C862" s="19">
        <v>0</v>
      </c>
      <c r="D862" s="31"/>
      <c r="E862" s="32"/>
    </row>
    <row r="863" spans="1:5" s="9" customFormat="1" ht="13.5" customHeight="1">
      <c r="A863" s="26" t="s">
        <v>662</v>
      </c>
      <c r="B863" s="20"/>
      <c r="C863" s="19">
        <v>0</v>
      </c>
      <c r="D863" s="31"/>
      <c r="E863" s="32"/>
    </row>
    <row r="864" spans="1:5" s="9" customFormat="1" ht="13.5" customHeight="1">
      <c r="A864" s="26" t="s">
        <v>663</v>
      </c>
      <c r="B864" s="20">
        <v>50</v>
      </c>
      <c r="C864" s="19">
        <v>60</v>
      </c>
      <c r="D864" s="31"/>
      <c r="E864" s="32">
        <v>0.8571428571428571</v>
      </c>
    </row>
    <row r="865" spans="1:5" s="9" customFormat="1" ht="13.5" customHeight="1">
      <c r="A865" s="26" t="s">
        <v>664</v>
      </c>
      <c r="B865" s="20"/>
      <c r="C865" s="19">
        <v>0</v>
      </c>
      <c r="D865" s="31"/>
      <c r="E865" s="32"/>
    </row>
    <row r="866" spans="1:5" s="9" customFormat="1" ht="13.5" customHeight="1">
      <c r="A866" s="26" t="s">
        <v>665</v>
      </c>
      <c r="B866" s="20"/>
      <c r="C866" s="19">
        <v>0</v>
      </c>
      <c r="D866" s="31"/>
      <c r="E866" s="32"/>
    </row>
    <row r="867" spans="1:5" s="9" customFormat="1" ht="13.5" customHeight="1">
      <c r="A867" s="26" t="s">
        <v>666</v>
      </c>
      <c r="B867" s="20">
        <v>2196</v>
      </c>
      <c r="C867" s="19">
        <v>486</v>
      </c>
      <c r="D867" s="31">
        <v>8.5384615384615383</v>
      </c>
      <c r="E867" s="32">
        <v>0.87567567567567572</v>
      </c>
    </row>
    <row r="868" spans="1:5" s="9" customFormat="1" ht="13.5" customHeight="1">
      <c r="A868" s="26" t="s">
        <v>667</v>
      </c>
      <c r="B868" s="20">
        <f t="shared" ref="B868" si="112">SUM(B869:B878)</f>
        <v>10711</v>
      </c>
      <c r="C868" s="19">
        <f>SUM(C869:C878)</f>
        <v>18844</v>
      </c>
      <c r="D868" s="31">
        <v>7.5125478519778817</v>
      </c>
      <c r="E868" s="32">
        <v>1.0669233382402898</v>
      </c>
    </row>
    <row r="869" spans="1:5" s="9" customFormat="1" ht="13.5" customHeight="1">
      <c r="A869" s="26" t="s">
        <v>32</v>
      </c>
      <c r="B869" s="20"/>
      <c r="C869" s="19">
        <v>0</v>
      </c>
      <c r="D869" s="31"/>
      <c r="E869" s="32"/>
    </row>
    <row r="870" spans="1:5" s="9" customFormat="1" ht="13.5" customHeight="1">
      <c r="A870" s="26" t="s">
        <v>33</v>
      </c>
      <c r="B870" s="20"/>
      <c r="C870" s="19">
        <v>0</v>
      </c>
      <c r="D870" s="31"/>
      <c r="E870" s="32"/>
    </row>
    <row r="871" spans="1:5" s="9" customFormat="1" ht="13.5" customHeight="1">
      <c r="A871" s="26" t="s">
        <v>34</v>
      </c>
      <c r="B871" s="20"/>
      <c r="C871" s="19">
        <v>0</v>
      </c>
      <c r="D871" s="31"/>
      <c r="E871" s="32"/>
    </row>
    <row r="872" spans="1:5" s="9" customFormat="1" ht="13.5" customHeight="1">
      <c r="A872" s="26" t="s">
        <v>668</v>
      </c>
      <c r="B872" s="20"/>
      <c r="C872" s="34">
        <v>4929</v>
      </c>
      <c r="D872" s="31"/>
      <c r="E872" s="32">
        <v>1.643</v>
      </c>
    </row>
    <row r="873" spans="1:5" s="9" customFormat="1" ht="13.5" customHeight="1">
      <c r="A873" s="26" t="s">
        <v>669</v>
      </c>
      <c r="B873" s="20"/>
      <c r="C873" s="34">
        <v>6161</v>
      </c>
      <c r="D873" s="31"/>
      <c r="E873" s="32"/>
    </row>
    <row r="874" spans="1:5" s="9" customFormat="1" ht="13.5" customHeight="1">
      <c r="A874" s="26" t="s">
        <v>670</v>
      </c>
      <c r="B874" s="20"/>
      <c r="C874" s="34">
        <v>0</v>
      </c>
      <c r="D874" s="31"/>
      <c r="E874" s="32"/>
    </row>
    <row r="875" spans="1:5" s="9" customFormat="1" ht="13.5" customHeight="1">
      <c r="A875" s="26" t="s">
        <v>671</v>
      </c>
      <c r="B875" s="20"/>
      <c r="C875" s="34">
        <v>0</v>
      </c>
      <c r="D875" s="31"/>
      <c r="E875" s="32"/>
    </row>
    <row r="876" spans="1:5" s="9" customFormat="1" ht="13.5" customHeight="1">
      <c r="A876" s="26" t="s">
        <v>672</v>
      </c>
      <c r="B876" s="20"/>
      <c r="C876" s="34">
        <v>0</v>
      </c>
      <c r="D876" s="31"/>
      <c r="E876" s="32"/>
    </row>
    <row r="877" spans="1:5" s="9" customFormat="1" ht="13.5" customHeight="1">
      <c r="A877" s="26" t="s">
        <v>41</v>
      </c>
      <c r="B877" s="20"/>
      <c r="C877" s="34">
        <v>0</v>
      </c>
      <c r="D877" s="31"/>
      <c r="E877" s="32"/>
    </row>
    <row r="878" spans="1:5" s="9" customFormat="1" ht="13.5" customHeight="1">
      <c r="A878" s="26" t="s">
        <v>673</v>
      </c>
      <c r="B878" s="20">
        <v>10711</v>
      </c>
      <c r="C878" s="34">
        <v>7754</v>
      </c>
      <c r="D878" s="31">
        <v>6.2364951084644833</v>
      </c>
      <c r="E878" s="32">
        <v>0.52885008866457506</v>
      </c>
    </row>
    <row r="879" spans="1:5" s="9" customFormat="1" ht="13.5" customHeight="1">
      <c r="A879" s="26" t="s">
        <v>674</v>
      </c>
      <c r="B879" s="20">
        <f t="shared" ref="B879" si="113">SUM(B880:B885)</f>
        <v>3022</v>
      </c>
      <c r="C879" s="19">
        <f>SUM(C880:C885)</f>
        <v>3406</v>
      </c>
      <c r="D879" s="31">
        <v>1.6433399602385685</v>
      </c>
      <c r="E879" s="32">
        <v>0.82409871763851927</v>
      </c>
    </row>
    <row r="880" spans="1:5" s="9" customFormat="1" ht="13.5" customHeight="1">
      <c r="A880" s="26" t="s">
        <v>675</v>
      </c>
      <c r="B880" s="20"/>
      <c r="C880" s="19">
        <v>0</v>
      </c>
      <c r="D880" s="31"/>
      <c r="E880" s="32"/>
    </row>
    <row r="881" spans="1:5" s="9" customFormat="1" ht="13.5" customHeight="1">
      <c r="A881" s="26" t="s">
        <v>676</v>
      </c>
      <c r="B881" s="20"/>
      <c r="C881" s="19">
        <v>0</v>
      </c>
      <c r="D881" s="31"/>
      <c r="E881" s="32"/>
    </row>
    <row r="882" spans="1:5" s="9" customFormat="1" ht="13.5" customHeight="1">
      <c r="A882" s="26" t="s">
        <v>677</v>
      </c>
      <c r="B882" s="20">
        <v>2437</v>
      </c>
      <c r="C882" s="34">
        <v>2437</v>
      </c>
      <c r="D882" s="31">
        <v>1.0986083499005965</v>
      </c>
      <c r="E882" s="32">
        <v>0.88201230546507414</v>
      </c>
    </row>
    <row r="883" spans="1:5" s="9" customFormat="1" ht="13.5" customHeight="1">
      <c r="A883" s="26" t="s">
        <v>678</v>
      </c>
      <c r="B883" s="20"/>
      <c r="C883" s="34">
        <v>0</v>
      </c>
      <c r="D883" s="31"/>
      <c r="E883" s="32"/>
    </row>
    <row r="884" spans="1:5" s="9" customFormat="1" ht="13.5" customHeight="1">
      <c r="A884" s="26" t="s">
        <v>679</v>
      </c>
      <c r="B884" s="20"/>
      <c r="C884" s="34">
        <v>0</v>
      </c>
      <c r="D884" s="31"/>
      <c r="E884" s="32"/>
    </row>
    <row r="885" spans="1:5" s="9" customFormat="1" ht="13.5" customHeight="1">
      <c r="A885" s="26" t="s">
        <v>680</v>
      </c>
      <c r="B885" s="20">
        <v>585</v>
      </c>
      <c r="C885" s="34">
        <v>969</v>
      </c>
      <c r="D885" s="31"/>
      <c r="E885" s="32">
        <v>0.70729927007299265</v>
      </c>
    </row>
    <row r="886" spans="1:5" s="9" customFormat="1" ht="13.5" customHeight="1">
      <c r="A886" s="26" t="s">
        <v>681</v>
      </c>
      <c r="B886" s="20">
        <f t="shared" ref="B886" si="114">SUM(B887:B891)</f>
        <v>774</v>
      </c>
      <c r="C886" s="19">
        <f>SUM(C887:C891)</f>
        <v>1754</v>
      </c>
      <c r="D886" s="31">
        <v>4.4473684210526319</v>
      </c>
      <c r="E886" s="32">
        <v>1.0378698224852072</v>
      </c>
    </row>
    <row r="887" spans="1:5" s="9" customFormat="1" ht="13.5" customHeight="1">
      <c r="A887" s="26" t="s">
        <v>682</v>
      </c>
      <c r="B887" s="20"/>
      <c r="C887" s="19">
        <v>0</v>
      </c>
      <c r="D887" s="31"/>
      <c r="E887" s="32"/>
    </row>
    <row r="888" spans="1:5" s="9" customFormat="1" ht="13.5" customHeight="1">
      <c r="A888" s="26" t="s">
        <v>683</v>
      </c>
      <c r="B888" s="20">
        <v>380</v>
      </c>
      <c r="C888" s="34">
        <v>1341</v>
      </c>
      <c r="D888" s="31">
        <v>3.2052631578947368</v>
      </c>
      <c r="E888" s="32">
        <v>1.1009852216748768</v>
      </c>
    </row>
    <row r="889" spans="1:5" s="9" customFormat="1" ht="13.5" customHeight="1">
      <c r="A889" s="26" t="s">
        <v>684</v>
      </c>
      <c r="B889" s="20">
        <v>192</v>
      </c>
      <c r="C889" s="34">
        <v>0</v>
      </c>
      <c r="D889" s="31"/>
      <c r="E889" s="32"/>
    </row>
    <row r="890" spans="1:5" s="9" customFormat="1" ht="13.5" customHeight="1">
      <c r="A890" s="26" t="s">
        <v>685</v>
      </c>
      <c r="B890" s="20"/>
      <c r="C890" s="34">
        <v>0</v>
      </c>
      <c r="D890" s="31"/>
      <c r="E890" s="32"/>
    </row>
    <row r="891" spans="1:5" s="9" customFormat="1" ht="13.5" customHeight="1">
      <c r="A891" s="26" t="s">
        <v>686</v>
      </c>
      <c r="B891" s="20">
        <v>202</v>
      </c>
      <c r="C891" s="34">
        <v>413</v>
      </c>
      <c r="D891" s="31"/>
      <c r="E891" s="32">
        <v>0.875</v>
      </c>
    </row>
    <row r="892" spans="1:5" s="9" customFormat="1" ht="13.5" customHeight="1">
      <c r="A892" s="26" t="s">
        <v>687</v>
      </c>
      <c r="B892" s="20">
        <f t="shared" ref="B892" si="115">SUM(B893:B894)</f>
        <v>0</v>
      </c>
      <c r="C892" s="19">
        <f>SUM(C893:C894)</f>
        <v>0</v>
      </c>
      <c r="D892" s="31"/>
      <c r="E892" s="32"/>
    </row>
    <row r="893" spans="1:5" s="9" customFormat="1" ht="13.5" customHeight="1">
      <c r="A893" s="26" t="s">
        <v>688</v>
      </c>
      <c r="B893" s="20"/>
      <c r="C893" s="19">
        <v>0</v>
      </c>
      <c r="D893" s="31"/>
      <c r="E893" s="32"/>
    </row>
    <row r="894" spans="1:5" s="9" customFormat="1" ht="13.5" customHeight="1">
      <c r="A894" s="26" t="s">
        <v>689</v>
      </c>
      <c r="B894" s="20"/>
      <c r="C894" s="19">
        <v>0</v>
      </c>
      <c r="D894" s="31"/>
      <c r="E894" s="32"/>
    </row>
    <row r="895" spans="1:5" s="9" customFormat="1" ht="13.5" customHeight="1">
      <c r="A895" s="26" t="s">
        <v>690</v>
      </c>
      <c r="B895" s="20">
        <f>SUM(B896:B897)</f>
        <v>1529</v>
      </c>
      <c r="C895" s="19">
        <f>C896+C897</f>
        <v>284</v>
      </c>
      <c r="D895" s="31"/>
      <c r="E895" s="32">
        <v>7.186234817813765E-2</v>
      </c>
    </row>
    <row r="896" spans="1:5" s="9" customFormat="1" ht="13.5" customHeight="1">
      <c r="A896" s="26" t="s">
        <v>691</v>
      </c>
      <c r="B896" s="20"/>
      <c r="C896" s="19">
        <v>0</v>
      </c>
      <c r="D896" s="31"/>
      <c r="E896" s="32"/>
    </row>
    <row r="897" spans="1:5" s="9" customFormat="1" ht="13.5" customHeight="1">
      <c r="A897" s="26" t="s">
        <v>692</v>
      </c>
      <c r="B897" s="20">
        <v>1529</v>
      </c>
      <c r="C897" s="19">
        <v>284</v>
      </c>
      <c r="D897" s="31"/>
      <c r="E897" s="32">
        <v>7.186234817813765E-2</v>
      </c>
    </row>
    <row r="898" spans="1:5" s="9" customFormat="1" ht="13.5" customHeight="1">
      <c r="A898" s="26" t="s">
        <v>18</v>
      </c>
      <c r="B898" s="20">
        <f t="shared" ref="B898" si="116">B899+B921+B931+B941+B948+B953</f>
        <v>4337</v>
      </c>
      <c r="C898" s="19">
        <f>SUM(C899,C921,C931,C941,C948,C953)</f>
        <v>8494</v>
      </c>
      <c r="D898" s="31">
        <v>9.26490514905149</v>
      </c>
      <c r="E898" s="32">
        <v>0.62113345521023766</v>
      </c>
    </row>
    <row r="899" spans="1:5" s="9" customFormat="1" ht="13.5" customHeight="1">
      <c r="A899" s="26" t="s">
        <v>693</v>
      </c>
      <c r="B899" s="20">
        <f t="shared" ref="B899" si="117">SUM(B900:B920)</f>
        <v>4061</v>
      </c>
      <c r="C899" s="19">
        <f>SUM(C900:C920)</f>
        <v>5904</v>
      </c>
      <c r="D899" s="31">
        <v>8.1216666666666661</v>
      </c>
      <c r="E899" s="32">
        <v>0.60578698953416787</v>
      </c>
    </row>
    <row r="900" spans="1:5" s="9" customFormat="1" ht="13.5" customHeight="1">
      <c r="A900" s="26" t="s">
        <v>32</v>
      </c>
      <c r="B900" s="20">
        <v>673</v>
      </c>
      <c r="C900" s="34">
        <v>777</v>
      </c>
      <c r="D900" s="31">
        <v>1.196078431372549</v>
      </c>
      <c r="E900" s="32">
        <v>1.0614754098360655</v>
      </c>
    </row>
    <row r="901" spans="1:5" s="9" customFormat="1" ht="13.5" customHeight="1">
      <c r="A901" s="26" t="s">
        <v>33</v>
      </c>
      <c r="B901" s="20"/>
      <c r="C901" s="34">
        <v>0</v>
      </c>
      <c r="D901" s="31"/>
      <c r="E901" s="32"/>
    </row>
    <row r="902" spans="1:5" s="9" customFormat="1" ht="13.5" customHeight="1">
      <c r="A902" s="26" t="s">
        <v>34</v>
      </c>
      <c r="B902" s="20"/>
      <c r="C902" s="34">
        <v>0</v>
      </c>
      <c r="D902" s="31"/>
      <c r="E902" s="32"/>
    </row>
    <row r="903" spans="1:5" s="9" customFormat="1" ht="13.5" customHeight="1">
      <c r="A903" s="26" t="s">
        <v>694</v>
      </c>
      <c r="B903" s="20">
        <v>2800</v>
      </c>
      <c r="C903" s="34">
        <v>3705</v>
      </c>
      <c r="D903" s="31"/>
      <c r="E903" s="32">
        <v>0.50237288135593217</v>
      </c>
    </row>
    <row r="904" spans="1:5" s="9" customFormat="1" ht="13.5" customHeight="1">
      <c r="A904" s="26" t="s">
        <v>695</v>
      </c>
      <c r="B904" s="20">
        <v>588</v>
      </c>
      <c r="C904" s="34">
        <v>1422</v>
      </c>
      <c r="D904" s="31">
        <v>2.7874149659863945</v>
      </c>
      <c r="E904" s="32">
        <v>0.86760219646125691</v>
      </c>
    </row>
    <row r="905" spans="1:5" s="9" customFormat="1" ht="13.5" customHeight="1">
      <c r="A905" s="26" t="s">
        <v>696</v>
      </c>
      <c r="B905" s="20"/>
      <c r="C905" s="19">
        <v>0</v>
      </c>
      <c r="D905" s="31"/>
      <c r="E905" s="32"/>
    </row>
    <row r="906" spans="1:5" s="9" customFormat="1" ht="13.5" customHeight="1">
      <c r="A906" s="26" t="s">
        <v>697</v>
      </c>
      <c r="B906" s="20"/>
      <c r="C906" s="19">
        <v>0</v>
      </c>
      <c r="D906" s="31"/>
      <c r="E906" s="32"/>
    </row>
    <row r="907" spans="1:5" s="9" customFormat="1" ht="13.5" customHeight="1">
      <c r="A907" s="26" t="s">
        <v>698</v>
      </c>
      <c r="B907" s="20"/>
      <c r="C907" s="19">
        <v>0</v>
      </c>
      <c r="D907" s="31"/>
      <c r="E907" s="32"/>
    </row>
    <row r="908" spans="1:5" s="9" customFormat="1" ht="13.5" customHeight="1">
      <c r="A908" s="26" t="s">
        <v>699</v>
      </c>
      <c r="B908" s="20"/>
      <c r="C908" s="19">
        <v>0</v>
      </c>
      <c r="D908" s="31"/>
      <c r="E908" s="32"/>
    </row>
    <row r="909" spans="1:5" s="9" customFormat="1" ht="13.5" customHeight="1">
      <c r="A909" s="26" t="s">
        <v>700</v>
      </c>
      <c r="B909" s="20"/>
      <c r="C909" s="19">
        <v>0</v>
      </c>
      <c r="D909" s="31"/>
      <c r="E909" s="32"/>
    </row>
    <row r="910" spans="1:5" s="9" customFormat="1" ht="13.5" customHeight="1">
      <c r="A910" s="26" t="s">
        <v>701</v>
      </c>
      <c r="B910" s="20"/>
      <c r="C910" s="19">
        <v>0</v>
      </c>
      <c r="D910" s="31"/>
      <c r="E910" s="32"/>
    </row>
    <row r="911" spans="1:5" s="9" customFormat="1" ht="13.5" customHeight="1">
      <c r="A911" s="26" t="s">
        <v>702</v>
      </c>
      <c r="B911" s="20"/>
      <c r="C911" s="19">
        <v>0</v>
      </c>
      <c r="D911" s="31"/>
      <c r="E911" s="32"/>
    </row>
    <row r="912" spans="1:5" s="9" customFormat="1" ht="13.5" customHeight="1">
      <c r="A912" s="26" t="s">
        <v>703</v>
      </c>
      <c r="B912" s="20"/>
      <c r="C912" s="19">
        <v>0</v>
      </c>
      <c r="D912" s="31"/>
      <c r="E912" s="32"/>
    </row>
    <row r="913" spans="1:5" s="9" customFormat="1" ht="13.5" customHeight="1">
      <c r="A913" s="26" t="s">
        <v>704</v>
      </c>
      <c r="B913" s="20"/>
      <c r="C913" s="19">
        <v>0</v>
      </c>
      <c r="D913" s="31"/>
      <c r="E913" s="32"/>
    </row>
    <row r="914" spans="1:5" s="9" customFormat="1" ht="13.5" customHeight="1">
      <c r="A914" s="26" t="s">
        <v>705</v>
      </c>
      <c r="B914" s="20"/>
      <c r="C914" s="19">
        <v>0</v>
      </c>
      <c r="D914" s="31"/>
      <c r="E914" s="32"/>
    </row>
    <row r="915" spans="1:5" s="9" customFormat="1" ht="13.5" customHeight="1">
      <c r="A915" s="26" t="s">
        <v>706</v>
      </c>
      <c r="B915" s="20"/>
      <c r="C915" s="19">
        <v>0</v>
      </c>
      <c r="D915" s="31"/>
      <c r="E915" s="32"/>
    </row>
    <row r="916" spans="1:5" s="9" customFormat="1" ht="13.5" customHeight="1">
      <c r="A916" s="26" t="s">
        <v>707</v>
      </c>
      <c r="B916" s="20"/>
      <c r="C916" s="19">
        <v>0</v>
      </c>
      <c r="D916" s="31"/>
      <c r="E916" s="32"/>
    </row>
    <row r="917" spans="1:5" s="9" customFormat="1" ht="13.5" customHeight="1">
      <c r="A917" s="26" t="s">
        <v>708</v>
      </c>
      <c r="B917" s="20"/>
      <c r="C917" s="19">
        <v>0</v>
      </c>
      <c r="D917" s="31"/>
      <c r="E917" s="32"/>
    </row>
    <row r="918" spans="1:5" s="9" customFormat="1" ht="13.5" customHeight="1">
      <c r="A918" s="26" t="s">
        <v>709</v>
      </c>
      <c r="B918" s="20"/>
      <c r="C918" s="19">
        <v>0</v>
      </c>
      <c r="D918" s="31"/>
      <c r="E918" s="32"/>
    </row>
    <row r="919" spans="1:5" s="9" customFormat="1" ht="13.5" customHeight="1">
      <c r="A919" s="26" t="s">
        <v>710</v>
      </c>
      <c r="B919" s="20"/>
      <c r="C919" s="19">
        <v>0</v>
      </c>
      <c r="D919" s="31"/>
      <c r="E919" s="32"/>
    </row>
    <row r="920" spans="1:5" s="9" customFormat="1" ht="13.5" customHeight="1">
      <c r="A920" s="26" t="s">
        <v>711</v>
      </c>
      <c r="B920" s="20"/>
      <c r="C920" s="19">
        <v>0</v>
      </c>
      <c r="D920" s="31"/>
      <c r="E920" s="32"/>
    </row>
    <row r="921" spans="1:5" s="9" customFormat="1" ht="13.5" customHeight="1">
      <c r="A921" s="26" t="s">
        <v>712</v>
      </c>
      <c r="B921" s="20">
        <f t="shared" ref="B921" si="118">SUM(B922:B930)</f>
        <v>0</v>
      </c>
      <c r="C921" s="19">
        <f>SUM(C922:C930)</f>
        <v>0</v>
      </c>
      <c r="D921" s="31"/>
      <c r="E921" s="32"/>
    </row>
    <row r="922" spans="1:5" s="9" customFormat="1" ht="13.5" customHeight="1">
      <c r="A922" s="26" t="s">
        <v>32</v>
      </c>
      <c r="B922" s="20"/>
      <c r="C922" s="19">
        <v>0</v>
      </c>
      <c r="D922" s="31"/>
      <c r="E922" s="32"/>
    </row>
    <row r="923" spans="1:5" s="9" customFormat="1" ht="13.5" customHeight="1">
      <c r="A923" s="26" t="s">
        <v>33</v>
      </c>
      <c r="B923" s="20"/>
      <c r="C923" s="19">
        <v>0</v>
      </c>
      <c r="D923" s="31"/>
      <c r="E923" s="32"/>
    </row>
    <row r="924" spans="1:5" s="9" customFormat="1" ht="13.5" customHeight="1">
      <c r="A924" s="26" t="s">
        <v>34</v>
      </c>
      <c r="B924" s="20"/>
      <c r="C924" s="19">
        <v>0</v>
      </c>
      <c r="D924" s="31"/>
      <c r="E924" s="32"/>
    </row>
    <row r="925" spans="1:5" s="9" customFormat="1" ht="13.5" customHeight="1">
      <c r="A925" s="26" t="s">
        <v>713</v>
      </c>
      <c r="B925" s="20"/>
      <c r="C925" s="19">
        <v>0</v>
      </c>
      <c r="D925" s="31"/>
      <c r="E925" s="32"/>
    </row>
    <row r="926" spans="1:5" s="9" customFormat="1" ht="13.5" customHeight="1">
      <c r="A926" s="26" t="s">
        <v>714</v>
      </c>
      <c r="B926" s="20"/>
      <c r="C926" s="19">
        <v>0</v>
      </c>
      <c r="D926" s="31"/>
      <c r="E926" s="32"/>
    </row>
    <row r="927" spans="1:5" s="9" customFormat="1" ht="13.5" customHeight="1">
      <c r="A927" s="26" t="s">
        <v>715</v>
      </c>
      <c r="B927" s="20"/>
      <c r="C927" s="19">
        <v>0</v>
      </c>
      <c r="D927" s="31"/>
      <c r="E927" s="32"/>
    </row>
    <row r="928" spans="1:5" s="9" customFormat="1" ht="13.5" customHeight="1">
      <c r="A928" s="26" t="s">
        <v>716</v>
      </c>
      <c r="B928" s="20"/>
      <c r="C928" s="19">
        <v>0</v>
      </c>
      <c r="D928" s="31"/>
      <c r="E928" s="32"/>
    </row>
    <row r="929" spans="1:5" s="9" customFormat="1" ht="13.5" customHeight="1">
      <c r="A929" s="26" t="s">
        <v>717</v>
      </c>
      <c r="B929" s="20"/>
      <c r="C929" s="19">
        <v>0</v>
      </c>
      <c r="D929" s="31"/>
      <c r="E929" s="32"/>
    </row>
    <row r="930" spans="1:5" s="9" customFormat="1" ht="13.5" customHeight="1">
      <c r="A930" s="26" t="s">
        <v>718</v>
      </c>
      <c r="B930" s="20"/>
      <c r="C930" s="19">
        <v>0</v>
      </c>
      <c r="D930" s="31"/>
      <c r="E930" s="32"/>
    </row>
    <row r="931" spans="1:5" s="9" customFormat="1" ht="13.5" customHeight="1">
      <c r="A931" s="26" t="s">
        <v>719</v>
      </c>
      <c r="B931" s="20">
        <f t="shared" ref="B931" si="119">SUM(B932:B940)</f>
        <v>0</v>
      </c>
      <c r="C931" s="19">
        <f>SUM(C932:C940)</f>
        <v>0</v>
      </c>
      <c r="D931" s="31"/>
      <c r="E931" s="32"/>
    </row>
    <row r="932" spans="1:5" s="9" customFormat="1" ht="13.5" customHeight="1">
      <c r="A932" s="26" t="s">
        <v>32</v>
      </c>
      <c r="B932" s="20"/>
      <c r="C932" s="19">
        <v>0</v>
      </c>
      <c r="D932" s="31"/>
      <c r="E932" s="32"/>
    </row>
    <row r="933" spans="1:5" s="9" customFormat="1" ht="13.5" customHeight="1">
      <c r="A933" s="26" t="s">
        <v>33</v>
      </c>
      <c r="B933" s="20"/>
      <c r="C933" s="19">
        <v>0</v>
      </c>
      <c r="D933" s="31"/>
      <c r="E933" s="32"/>
    </row>
    <row r="934" spans="1:5" s="9" customFormat="1" ht="13.5" customHeight="1">
      <c r="A934" s="26" t="s">
        <v>34</v>
      </c>
      <c r="B934" s="20"/>
      <c r="C934" s="19">
        <v>0</v>
      </c>
      <c r="D934" s="31"/>
      <c r="E934" s="32"/>
    </row>
    <row r="935" spans="1:5" s="9" customFormat="1" ht="13.5" customHeight="1">
      <c r="A935" s="26" t="s">
        <v>720</v>
      </c>
      <c r="B935" s="20"/>
      <c r="C935" s="19">
        <v>0</v>
      </c>
      <c r="D935" s="31"/>
      <c r="E935" s="32"/>
    </row>
    <row r="936" spans="1:5" s="9" customFormat="1" ht="13.5" customHeight="1">
      <c r="A936" s="26" t="s">
        <v>721</v>
      </c>
      <c r="B936" s="20"/>
      <c r="C936" s="19">
        <v>0</v>
      </c>
      <c r="D936" s="31"/>
      <c r="E936" s="32"/>
    </row>
    <row r="937" spans="1:5" s="9" customFormat="1" ht="13.5" customHeight="1">
      <c r="A937" s="26" t="s">
        <v>722</v>
      </c>
      <c r="B937" s="20"/>
      <c r="C937" s="19">
        <v>0</v>
      </c>
      <c r="D937" s="31"/>
      <c r="E937" s="32"/>
    </row>
    <row r="938" spans="1:5" s="9" customFormat="1" ht="13.5" customHeight="1">
      <c r="A938" s="26" t="s">
        <v>723</v>
      </c>
      <c r="B938" s="20"/>
      <c r="C938" s="19">
        <v>0</v>
      </c>
      <c r="D938" s="31"/>
      <c r="E938" s="32"/>
    </row>
    <row r="939" spans="1:5" s="9" customFormat="1" ht="13.5" customHeight="1">
      <c r="A939" s="26" t="s">
        <v>724</v>
      </c>
      <c r="B939" s="20"/>
      <c r="C939" s="19">
        <v>0</v>
      </c>
      <c r="D939" s="31"/>
      <c r="E939" s="32"/>
    </row>
    <row r="940" spans="1:5" s="9" customFormat="1" ht="13.5" customHeight="1">
      <c r="A940" s="26" t="s">
        <v>725</v>
      </c>
      <c r="B940" s="20"/>
      <c r="C940" s="19">
        <v>0</v>
      </c>
      <c r="D940" s="31"/>
      <c r="E940" s="32"/>
    </row>
    <row r="941" spans="1:5" s="9" customFormat="1" ht="13.5" customHeight="1">
      <c r="A941" s="30" t="s">
        <v>726</v>
      </c>
      <c r="B941" s="20">
        <f t="shared" ref="B941" si="120">SUM(B942:B947)</f>
        <v>0</v>
      </c>
      <c r="C941" s="19">
        <f>SUM(C942:C947)</f>
        <v>0</v>
      </c>
      <c r="D941" s="31"/>
      <c r="E941" s="32"/>
    </row>
    <row r="942" spans="1:5" s="9" customFormat="1" ht="13.5" customHeight="1">
      <c r="A942" s="30" t="s">
        <v>32</v>
      </c>
      <c r="B942" s="20"/>
      <c r="C942" s="19">
        <v>0</v>
      </c>
      <c r="D942" s="31"/>
      <c r="E942" s="32"/>
    </row>
    <row r="943" spans="1:5" s="9" customFormat="1" ht="13.5" customHeight="1">
      <c r="A943" s="30" t="s">
        <v>33</v>
      </c>
      <c r="B943" s="20"/>
      <c r="C943" s="19">
        <v>0</v>
      </c>
      <c r="D943" s="31"/>
      <c r="E943" s="32"/>
    </row>
    <row r="944" spans="1:5" s="9" customFormat="1" ht="13.5" customHeight="1">
      <c r="A944" s="30" t="s">
        <v>34</v>
      </c>
      <c r="B944" s="20"/>
      <c r="C944" s="19">
        <v>0</v>
      </c>
      <c r="D944" s="31"/>
      <c r="E944" s="32"/>
    </row>
    <row r="945" spans="1:5" s="9" customFormat="1" ht="13.5" customHeight="1">
      <c r="A945" s="30" t="s">
        <v>717</v>
      </c>
      <c r="B945" s="20"/>
      <c r="C945" s="19">
        <v>0</v>
      </c>
      <c r="D945" s="31"/>
      <c r="E945" s="32"/>
    </row>
    <row r="946" spans="1:5" s="9" customFormat="1" ht="13.5" customHeight="1">
      <c r="A946" s="26" t="s">
        <v>727</v>
      </c>
      <c r="B946" s="20"/>
      <c r="C946" s="19">
        <v>0</v>
      </c>
      <c r="D946" s="31"/>
      <c r="E946" s="32"/>
    </row>
    <row r="947" spans="1:5" s="9" customFormat="1" ht="13.5" customHeight="1">
      <c r="A947" s="26" t="s">
        <v>728</v>
      </c>
      <c r="B947" s="20"/>
      <c r="C947" s="19">
        <v>0</v>
      </c>
      <c r="D947" s="31"/>
      <c r="E947" s="32"/>
    </row>
    <row r="948" spans="1:5" s="9" customFormat="1" ht="13.5" customHeight="1">
      <c r="A948" s="26" t="s">
        <v>729</v>
      </c>
      <c r="B948" s="20">
        <f t="shared" ref="B948" si="121">SUM(B949:B952)</f>
        <v>0</v>
      </c>
      <c r="C948" s="19">
        <f>SUM(C949:C952)</f>
        <v>2187</v>
      </c>
      <c r="D948" s="31"/>
      <c r="E948" s="32">
        <v>0.70571151984511138</v>
      </c>
    </row>
    <row r="949" spans="1:5" s="9" customFormat="1" ht="13.5" customHeight="1">
      <c r="A949" s="26" t="s">
        <v>730</v>
      </c>
      <c r="B949" s="20"/>
      <c r="C949" s="34">
        <v>2187</v>
      </c>
      <c r="D949" s="31"/>
      <c r="E949" s="32">
        <v>0.70571151984511138</v>
      </c>
    </row>
    <row r="950" spans="1:5" s="9" customFormat="1" ht="13.5" customHeight="1">
      <c r="A950" s="26" t="s">
        <v>731</v>
      </c>
      <c r="B950" s="20"/>
      <c r="C950" s="19">
        <v>0</v>
      </c>
      <c r="D950" s="31"/>
      <c r="E950" s="32"/>
    </row>
    <row r="951" spans="1:5" s="9" customFormat="1" ht="13.5" customHeight="1">
      <c r="A951" s="26" t="s">
        <v>732</v>
      </c>
      <c r="B951" s="20"/>
      <c r="C951" s="19">
        <v>0</v>
      </c>
      <c r="D951" s="31"/>
      <c r="E951" s="32"/>
    </row>
    <row r="952" spans="1:5" s="9" customFormat="1" ht="13.5" customHeight="1">
      <c r="A952" s="26" t="s">
        <v>733</v>
      </c>
      <c r="B952" s="20"/>
      <c r="C952" s="19">
        <v>0</v>
      </c>
      <c r="D952" s="31"/>
      <c r="E952" s="32"/>
    </row>
    <row r="953" spans="1:5" s="9" customFormat="1" ht="13.5" customHeight="1">
      <c r="A953" s="26" t="s">
        <v>734</v>
      </c>
      <c r="B953" s="20">
        <f t="shared" ref="B953" si="122">SUM(B954:B955)</f>
        <v>276</v>
      </c>
      <c r="C953" s="19">
        <f>SUM(C954:C955)</f>
        <v>403</v>
      </c>
      <c r="D953" s="31">
        <v>3.0072463768115942</v>
      </c>
      <c r="E953" s="32">
        <v>0.48554216867469879</v>
      </c>
    </row>
    <row r="954" spans="1:5" s="9" customFormat="1" ht="13.5" customHeight="1">
      <c r="A954" s="26" t="s">
        <v>735</v>
      </c>
      <c r="B954" s="20">
        <v>276</v>
      </c>
      <c r="C954" s="34">
        <v>403</v>
      </c>
      <c r="D954" s="31">
        <v>2.4528985507246377</v>
      </c>
      <c r="E954" s="32">
        <v>0.59527326440177253</v>
      </c>
    </row>
    <row r="955" spans="1:5" s="9" customFormat="1" ht="13.5" customHeight="1">
      <c r="A955" s="26" t="s">
        <v>736</v>
      </c>
      <c r="B955" s="20"/>
      <c r="C955" s="19">
        <v>0</v>
      </c>
      <c r="D955" s="31"/>
      <c r="E955" s="32"/>
    </row>
    <row r="956" spans="1:5" s="9" customFormat="1" ht="13.5" customHeight="1">
      <c r="A956" s="26" t="s">
        <v>19</v>
      </c>
      <c r="B956" s="20">
        <f t="shared" ref="B956" si="123">B957+B967+B983+B988+B999+B1006+B1014</f>
        <v>665</v>
      </c>
      <c r="C956" s="19">
        <f>SUM(C957,C967,C983,C988,C999,C1006,C1014)</f>
        <v>1905</v>
      </c>
      <c r="D956" s="31">
        <v>3.1739130434782608</v>
      </c>
      <c r="E956" s="32">
        <v>1.1861768368617684</v>
      </c>
    </row>
    <row r="957" spans="1:5" s="9" customFormat="1" ht="13.5" customHeight="1">
      <c r="A957" s="26" t="s">
        <v>737</v>
      </c>
      <c r="B957" s="20">
        <f t="shared" ref="B957" si="124">SUM(B958:B966)</f>
        <v>0</v>
      </c>
      <c r="C957" s="19">
        <f>SUM(C958:C966)</f>
        <v>0</v>
      </c>
      <c r="D957" s="31"/>
      <c r="E957" s="32"/>
    </row>
    <row r="958" spans="1:5" s="9" customFormat="1" ht="13.5" customHeight="1">
      <c r="A958" s="26" t="s">
        <v>32</v>
      </c>
      <c r="B958" s="20"/>
      <c r="C958" s="19">
        <v>0</v>
      </c>
      <c r="D958" s="31"/>
      <c r="E958" s="32"/>
    </row>
    <row r="959" spans="1:5" s="9" customFormat="1" ht="13.5" customHeight="1">
      <c r="A959" s="26" t="s">
        <v>33</v>
      </c>
      <c r="B959" s="20"/>
      <c r="C959" s="19">
        <v>0</v>
      </c>
      <c r="D959" s="31"/>
      <c r="E959" s="32"/>
    </row>
    <row r="960" spans="1:5" s="9" customFormat="1" ht="13.5" customHeight="1">
      <c r="A960" s="26" t="s">
        <v>34</v>
      </c>
      <c r="B960" s="20"/>
      <c r="C960" s="19">
        <v>0</v>
      </c>
      <c r="D960" s="31"/>
      <c r="E960" s="32"/>
    </row>
    <row r="961" spans="1:5" s="9" customFormat="1" ht="13.5" customHeight="1">
      <c r="A961" s="26" t="s">
        <v>738</v>
      </c>
      <c r="B961" s="20"/>
      <c r="C961" s="19">
        <v>0</v>
      </c>
      <c r="D961" s="31"/>
      <c r="E961" s="32"/>
    </row>
    <row r="962" spans="1:5" s="9" customFormat="1" ht="13.5" customHeight="1">
      <c r="A962" s="26" t="s">
        <v>739</v>
      </c>
      <c r="B962" s="20"/>
      <c r="C962" s="19">
        <v>0</v>
      </c>
      <c r="D962" s="31"/>
      <c r="E962" s="32"/>
    </row>
    <row r="963" spans="1:5" s="9" customFormat="1" ht="13.5" customHeight="1">
      <c r="A963" s="26" t="s">
        <v>740</v>
      </c>
      <c r="B963" s="20"/>
      <c r="C963" s="19">
        <v>0</v>
      </c>
      <c r="D963" s="31"/>
      <c r="E963" s="32"/>
    </row>
    <row r="964" spans="1:5" s="9" customFormat="1" ht="13.5" customHeight="1">
      <c r="A964" s="26" t="s">
        <v>741</v>
      </c>
      <c r="B964" s="20"/>
      <c r="C964" s="19">
        <v>0</v>
      </c>
      <c r="D964" s="31"/>
      <c r="E964" s="32"/>
    </row>
    <row r="965" spans="1:5" s="9" customFormat="1" ht="13.5" customHeight="1">
      <c r="A965" s="26" t="s">
        <v>742</v>
      </c>
      <c r="B965" s="20"/>
      <c r="C965" s="19">
        <v>0</v>
      </c>
      <c r="D965" s="31"/>
      <c r="E965" s="32"/>
    </row>
    <row r="966" spans="1:5" s="9" customFormat="1" ht="13.5" customHeight="1">
      <c r="A966" s="26" t="s">
        <v>743</v>
      </c>
      <c r="B966" s="20"/>
      <c r="C966" s="19">
        <v>0</v>
      </c>
      <c r="D966" s="31"/>
      <c r="E966" s="32"/>
    </row>
    <row r="967" spans="1:5" s="9" customFormat="1" ht="13.5" customHeight="1">
      <c r="A967" s="26" t="s">
        <v>744</v>
      </c>
      <c r="B967" s="20">
        <f t="shared" ref="B967" si="125">SUM(B968:B982)</f>
        <v>0</v>
      </c>
      <c r="C967" s="19">
        <f>SUM(C968:C982)</f>
        <v>0</v>
      </c>
      <c r="D967" s="31"/>
      <c r="E967" s="32"/>
    </row>
    <row r="968" spans="1:5" s="9" customFormat="1" ht="13.5" customHeight="1">
      <c r="A968" s="26" t="s">
        <v>32</v>
      </c>
      <c r="B968" s="20"/>
      <c r="C968" s="19">
        <v>0</v>
      </c>
      <c r="D968" s="31"/>
      <c r="E968" s="32"/>
    </row>
    <row r="969" spans="1:5" s="9" customFormat="1" ht="13.5" customHeight="1">
      <c r="A969" s="26" t="s">
        <v>33</v>
      </c>
      <c r="B969" s="20"/>
      <c r="C969" s="19">
        <v>0</v>
      </c>
      <c r="D969" s="31"/>
      <c r="E969" s="32"/>
    </row>
    <row r="970" spans="1:5" s="9" customFormat="1" ht="13.5" customHeight="1">
      <c r="A970" s="26" t="s">
        <v>34</v>
      </c>
      <c r="B970" s="20"/>
      <c r="C970" s="19">
        <v>0</v>
      </c>
      <c r="D970" s="31"/>
      <c r="E970" s="32"/>
    </row>
    <row r="971" spans="1:5" s="9" customFormat="1" ht="13.5" customHeight="1">
      <c r="A971" s="26" t="s">
        <v>745</v>
      </c>
      <c r="B971" s="20"/>
      <c r="C971" s="19">
        <v>0</v>
      </c>
      <c r="D971" s="31"/>
      <c r="E971" s="32"/>
    </row>
    <row r="972" spans="1:5" s="9" customFormat="1" ht="13.5" customHeight="1">
      <c r="A972" s="26" t="s">
        <v>746</v>
      </c>
      <c r="B972" s="20"/>
      <c r="C972" s="19">
        <v>0</v>
      </c>
      <c r="D972" s="31"/>
      <c r="E972" s="32"/>
    </row>
    <row r="973" spans="1:5" s="9" customFormat="1" ht="13.5" customHeight="1">
      <c r="A973" s="26" t="s">
        <v>747</v>
      </c>
      <c r="B973" s="20"/>
      <c r="C973" s="19">
        <v>0</v>
      </c>
      <c r="D973" s="31"/>
      <c r="E973" s="32"/>
    </row>
    <row r="974" spans="1:5" s="9" customFormat="1" ht="13.5" customHeight="1">
      <c r="A974" s="26" t="s">
        <v>748</v>
      </c>
      <c r="B974" s="20"/>
      <c r="C974" s="19">
        <v>0</v>
      </c>
      <c r="D974" s="31"/>
      <c r="E974" s="32"/>
    </row>
    <row r="975" spans="1:5" s="9" customFormat="1" ht="13.5" customHeight="1">
      <c r="A975" s="26" t="s">
        <v>749</v>
      </c>
      <c r="B975" s="20"/>
      <c r="C975" s="19">
        <v>0</v>
      </c>
      <c r="D975" s="31"/>
      <c r="E975" s="32"/>
    </row>
    <row r="976" spans="1:5" s="9" customFormat="1" ht="13.5" customHeight="1">
      <c r="A976" s="26" t="s">
        <v>750</v>
      </c>
      <c r="B976" s="20"/>
      <c r="C976" s="19">
        <v>0</v>
      </c>
      <c r="D976" s="31"/>
      <c r="E976" s="32"/>
    </row>
    <row r="977" spans="1:5" s="9" customFormat="1" ht="13.5" customHeight="1">
      <c r="A977" s="26" t="s">
        <v>751</v>
      </c>
      <c r="B977" s="20"/>
      <c r="C977" s="19">
        <v>0</v>
      </c>
      <c r="D977" s="31"/>
      <c r="E977" s="32"/>
    </row>
    <row r="978" spans="1:5" s="9" customFormat="1" ht="13.5" customHeight="1">
      <c r="A978" s="26" t="s">
        <v>752</v>
      </c>
      <c r="B978" s="20"/>
      <c r="C978" s="19">
        <v>0</v>
      </c>
      <c r="D978" s="31"/>
      <c r="E978" s="32"/>
    </row>
    <row r="979" spans="1:5" s="9" customFormat="1" ht="13.5" customHeight="1">
      <c r="A979" s="26" t="s">
        <v>753</v>
      </c>
      <c r="B979" s="20"/>
      <c r="C979" s="19">
        <v>0</v>
      </c>
      <c r="D979" s="31"/>
      <c r="E979" s="32"/>
    </row>
    <row r="980" spans="1:5" s="9" customFormat="1" ht="13.5" customHeight="1">
      <c r="A980" s="26" t="s">
        <v>754</v>
      </c>
      <c r="B980" s="20"/>
      <c r="C980" s="19">
        <v>0</v>
      </c>
      <c r="D980" s="31"/>
      <c r="E980" s="32"/>
    </row>
    <row r="981" spans="1:5" s="9" customFormat="1" ht="13.5" customHeight="1">
      <c r="A981" s="26" t="s">
        <v>755</v>
      </c>
      <c r="B981" s="20"/>
      <c r="C981" s="19">
        <v>0</v>
      </c>
      <c r="D981" s="31"/>
      <c r="E981" s="32"/>
    </row>
    <row r="982" spans="1:5" s="9" customFormat="1" ht="13.5" customHeight="1">
      <c r="A982" s="26" t="s">
        <v>756</v>
      </c>
      <c r="B982" s="20"/>
      <c r="C982" s="19">
        <v>0</v>
      </c>
      <c r="D982" s="31"/>
      <c r="E982" s="32"/>
    </row>
    <row r="983" spans="1:5" s="9" customFormat="1" ht="13.5" customHeight="1">
      <c r="A983" s="26" t="s">
        <v>757</v>
      </c>
      <c r="B983" s="20">
        <f t="shared" ref="B983" si="126">SUM(B984:B987)</f>
        <v>0</v>
      </c>
      <c r="C983" s="19">
        <f>SUM(C984:C987)</f>
        <v>0</v>
      </c>
      <c r="D983" s="31"/>
      <c r="E983" s="32"/>
    </row>
    <row r="984" spans="1:5" s="9" customFormat="1" ht="13.5" customHeight="1">
      <c r="A984" s="26" t="s">
        <v>32</v>
      </c>
      <c r="B984" s="20"/>
      <c r="C984" s="19">
        <v>0</v>
      </c>
      <c r="D984" s="31"/>
      <c r="E984" s="32"/>
    </row>
    <row r="985" spans="1:5" s="9" customFormat="1" ht="13.5" customHeight="1">
      <c r="A985" s="26" t="s">
        <v>33</v>
      </c>
      <c r="B985" s="20"/>
      <c r="C985" s="19">
        <v>0</v>
      </c>
      <c r="D985" s="31"/>
      <c r="E985" s="32"/>
    </row>
    <row r="986" spans="1:5" s="9" customFormat="1" ht="13.5" customHeight="1">
      <c r="A986" s="26" t="s">
        <v>34</v>
      </c>
      <c r="B986" s="20"/>
      <c r="C986" s="19">
        <v>0</v>
      </c>
      <c r="D986" s="31"/>
      <c r="E986" s="32"/>
    </row>
    <row r="987" spans="1:5" s="9" customFormat="1" ht="13.5" customHeight="1">
      <c r="A987" s="26" t="s">
        <v>758</v>
      </c>
      <c r="B987" s="20"/>
      <c r="C987" s="19">
        <v>0</v>
      </c>
      <c r="D987" s="31"/>
      <c r="E987" s="32"/>
    </row>
    <row r="988" spans="1:5" s="9" customFormat="1" ht="13.5" customHeight="1">
      <c r="A988" s="26" t="s">
        <v>759</v>
      </c>
      <c r="B988" s="20">
        <f t="shared" ref="B988" si="127">SUM(B989:B998)</f>
        <v>360</v>
      </c>
      <c r="C988" s="19">
        <f>SUM(C989:C998)</f>
        <v>800</v>
      </c>
      <c r="D988" s="31">
        <v>1.464</v>
      </c>
      <c r="E988" s="32">
        <v>2.1857923497267762</v>
      </c>
    </row>
    <row r="989" spans="1:5" s="9" customFormat="1" ht="13.5" customHeight="1">
      <c r="A989" s="26" t="s">
        <v>32</v>
      </c>
      <c r="B989" s="20">
        <v>360</v>
      </c>
      <c r="C989" s="19">
        <v>400</v>
      </c>
      <c r="D989" s="31">
        <v>1.0640000000000001</v>
      </c>
      <c r="E989" s="32">
        <v>1.5037593984962405</v>
      </c>
    </row>
    <row r="990" spans="1:5" s="9" customFormat="1" ht="13.5" customHeight="1">
      <c r="A990" s="26" t="s">
        <v>33</v>
      </c>
      <c r="B990" s="20"/>
      <c r="C990" s="19">
        <v>0</v>
      </c>
      <c r="D990" s="31"/>
      <c r="E990" s="32"/>
    </row>
    <row r="991" spans="1:5" s="9" customFormat="1" ht="13.5" customHeight="1">
      <c r="A991" s="26" t="s">
        <v>34</v>
      </c>
      <c r="B991" s="20"/>
      <c r="C991" s="19">
        <v>0</v>
      </c>
      <c r="D991" s="31"/>
      <c r="E991" s="32"/>
    </row>
    <row r="992" spans="1:5" s="9" customFormat="1" ht="13.5" customHeight="1">
      <c r="A992" s="26" t="s">
        <v>760</v>
      </c>
      <c r="B992" s="20"/>
      <c r="C992" s="19">
        <v>0</v>
      </c>
      <c r="D992" s="31"/>
      <c r="E992" s="32"/>
    </row>
    <row r="993" spans="1:5" s="9" customFormat="1" ht="13.5" customHeight="1">
      <c r="A993" s="26" t="s">
        <v>761</v>
      </c>
      <c r="B993" s="20"/>
      <c r="C993" s="19">
        <v>0</v>
      </c>
      <c r="D993" s="31"/>
      <c r="E993" s="32"/>
    </row>
    <row r="994" spans="1:5" s="9" customFormat="1" ht="13.5" customHeight="1">
      <c r="A994" s="26" t="s">
        <v>762</v>
      </c>
      <c r="B994" s="20"/>
      <c r="C994" s="19">
        <v>0</v>
      </c>
      <c r="D994" s="31"/>
      <c r="E994" s="32"/>
    </row>
    <row r="995" spans="1:5" s="9" customFormat="1" ht="13.5" customHeight="1">
      <c r="A995" s="26" t="s">
        <v>763</v>
      </c>
      <c r="B995" s="20"/>
      <c r="C995" s="19">
        <v>0</v>
      </c>
      <c r="D995" s="31"/>
      <c r="E995" s="32"/>
    </row>
    <row r="996" spans="1:5" s="9" customFormat="1" ht="13.5" customHeight="1">
      <c r="A996" s="26" t="s">
        <v>764</v>
      </c>
      <c r="B996" s="20"/>
      <c r="C996" s="19">
        <v>0</v>
      </c>
      <c r="D996" s="31"/>
      <c r="E996" s="32"/>
    </row>
    <row r="997" spans="1:5" s="9" customFormat="1" ht="13.5" customHeight="1">
      <c r="A997" s="26" t="s">
        <v>41</v>
      </c>
      <c r="B997" s="20"/>
      <c r="C997" s="19">
        <v>0</v>
      </c>
      <c r="D997" s="31"/>
      <c r="E997" s="32"/>
    </row>
    <row r="998" spans="1:5" s="9" customFormat="1" ht="13.5" customHeight="1">
      <c r="A998" s="26" t="s">
        <v>765</v>
      </c>
      <c r="B998" s="20"/>
      <c r="C998" s="19">
        <v>400</v>
      </c>
      <c r="D998" s="31"/>
      <c r="E998" s="32">
        <v>4</v>
      </c>
    </row>
    <row r="999" spans="1:5" s="9" customFormat="1" ht="13.5" customHeight="1">
      <c r="A999" s="26" t="s">
        <v>766</v>
      </c>
      <c r="B999" s="20">
        <f t="shared" ref="B999" si="128">SUM(B1000:B1005)</f>
        <v>0</v>
      </c>
      <c r="C999" s="19">
        <f>SUM(C1000:C1005)</f>
        <v>34</v>
      </c>
      <c r="D999" s="31"/>
      <c r="E999" s="32"/>
    </row>
    <row r="1000" spans="1:5" s="9" customFormat="1" ht="13.5" customHeight="1">
      <c r="A1000" s="26" t="s">
        <v>32</v>
      </c>
      <c r="B1000" s="20"/>
      <c r="C1000" s="19">
        <v>0</v>
      </c>
      <c r="D1000" s="31"/>
      <c r="E1000" s="32"/>
    </row>
    <row r="1001" spans="1:5" s="9" customFormat="1" ht="13.5" customHeight="1">
      <c r="A1001" s="26" t="s">
        <v>33</v>
      </c>
      <c r="B1001" s="20"/>
      <c r="C1001" s="19">
        <v>34</v>
      </c>
      <c r="D1001" s="31"/>
      <c r="E1001" s="32"/>
    </row>
    <row r="1002" spans="1:5" s="9" customFormat="1" ht="13.5" customHeight="1">
      <c r="A1002" s="26" t="s">
        <v>34</v>
      </c>
      <c r="B1002" s="20"/>
      <c r="C1002" s="19">
        <v>0</v>
      </c>
      <c r="D1002" s="31"/>
      <c r="E1002" s="32"/>
    </row>
    <row r="1003" spans="1:5" s="9" customFormat="1" ht="13.5" customHeight="1">
      <c r="A1003" s="26" t="s">
        <v>767</v>
      </c>
      <c r="B1003" s="20"/>
      <c r="C1003" s="19">
        <v>0</v>
      </c>
      <c r="D1003" s="31"/>
      <c r="E1003" s="32"/>
    </row>
    <row r="1004" spans="1:5" s="9" customFormat="1" ht="13.5" customHeight="1">
      <c r="A1004" s="26" t="s">
        <v>768</v>
      </c>
      <c r="B1004" s="20"/>
      <c r="C1004" s="19">
        <v>0</v>
      </c>
      <c r="D1004" s="31"/>
      <c r="E1004" s="32"/>
    </row>
    <row r="1005" spans="1:5" s="9" customFormat="1" ht="13.5" customHeight="1">
      <c r="A1005" s="26" t="s">
        <v>769</v>
      </c>
      <c r="B1005" s="20"/>
      <c r="C1005" s="19">
        <v>0</v>
      </c>
      <c r="D1005" s="31"/>
      <c r="E1005" s="32"/>
    </row>
    <row r="1006" spans="1:5" s="9" customFormat="1" ht="13.5" customHeight="1">
      <c r="A1006" s="26" t="s">
        <v>770</v>
      </c>
      <c r="B1006" s="20">
        <f t="shared" ref="B1006" si="129">SUM(B1007:B1013)</f>
        <v>305</v>
      </c>
      <c r="C1006" s="19">
        <f>SUM(C1007:C1013)</f>
        <v>1071</v>
      </c>
      <c r="D1006" s="31">
        <v>4.84375</v>
      </c>
      <c r="E1006" s="32">
        <v>0.86370967741935489</v>
      </c>
    </row>
    <row r="1007" spans="1:5" s="9" customFormat="1" ht="13.5" customHeight="1">
      <c r="A1007" s="26" t="s">
        <v>32</v>
      </c>
      <c r="B1007" s="20">
        <v>305</v>
      </c>
      <c r="C1007" s="34">
        <v>321</v>
      </c>
      <c r="D1007" s="31">
        <v>1.70703125</v>
      </c>
      <c r="E1007" s="32">
        <v>0.73455377574370706</v>
      </c>
    </row>
    <row r="1008" spans="1:5" s="9" customFormat="1" ht="13.5" customHeight="1">
      <c r="A1008" s="26" t="s">
        <v>33</v>
      </c>
      <c r="B1008" s="20"/>
      <c r="C1008" s="34">
        <v>0</v>
      </c>
      <c r="D1008" s="31"/>
      <c r="E1008" s="32"/>
    </row>
    <row r="1009" spans="1:5" s="9" customFormat="1" ht="13.5" customHeight="1">
      <c r="A1009" s="26" t="s">
        <v>34</v>
      </c>
      <c r="B1009" s="20"/>
      <c r="C1009" s="34">
        <v>0</v>
      </c>
      <c r="D1009" s="31"/>
      <c r="E1009" s="32"/>
    </row>
    <row r="1010" spans="1:5" s="9" customFormat="1" ht="13.5" customHeight="1">
      <c r="A1010" s="26" t="s">
        <v>771</v>
      </c>
      <c r="B1010" s="20"/>
      <c r="C1010" s="34">
        <v>0</v>
      </c>
      <c r="D1010" s="31"/>
      <c r="E1010" s="32"/>
    </row>
    <row r="1011" spans="1:5" s="9" customFormat="1" ht="13.5" customHeight="1">
      <c r="A1011" s="26" t="s">
        <v>772</v>
      </c>
      <c r="B1011" s="20"/>
      <c r="C1011" s="34">
        <v>0</v>
      </c>
      <c r="D1011" s="31"/>
      <c r="E1011" s="32"/>
    </row>
    <row r="1012" spans="1:5" s="9" customFormat="1" ht="13.5" customHeight="1">
      <c r="A1012" s="26" t="s">
        <v>773</v>
      </c>
      <c r="B1012" s="20"/>
      <c r="C1012" s="34">
        <v>0</v>
      </c>
      <c r="D1012" s="31"/>
      <c r="E1012" s="32"/>
    </row>
    <row r="1013" spans="1:5" s="9" customFormat="1" ht="13.5" customHeight="1">
      <c r="A1013" s="26" t="s">
        <v>774</v>
      </c>
      <c r="B1013" s="20"/>
      <c r="C1013" s="34">
        <v>750</v>
      </c>
      <c r="D1013" s="31"/>
      <c r="E1013" s="32">
        <v>0.93399750933997505</v>
      </c>
    </row>
    <row r="1014" spans="1:5" s="9" customFormat="1" ht="13.5" customHeight="1">
      <c r="A1014" s="26" t="s">
        <v>775</v>
      </c>
      <c r="B1014" s="20">
        <f t="shared" ref="B1014" si="130">SUM(B1015:B1019)</f>
        <v>0</v>
      </c>
      <c r="C1014" s="19">
        <f>SUM(C1015:C1019)</f>
        <v>0</v>
      </c>
      <c r="D1014" s="31"/>
      <c r="E1014" s="32"/>
    </row>
    <row r="1015" spans="1:5" s="9" customFormat="1" ht="13.5" customHeight="1">
      <c r="A1015" s="26" t="s">
        <v>776</v>
      </c>
      <c r="B1015" s="20"/>
      <c r="C1015" s="19">
        <v>0</v>
      </c>
      <c r="D1015" s="31"/>
      <c r="E1015" s="32"/>
    </row>
    <row r="1016" spans="1:5" s="9" customFormat="1" ht="13.5" customHeight="1">
      <c r="A1016" s="26" t="s">
        <v>777</v>
      </c>
      <c r="B1016" s="20"/>
      <c r="C1016" s="19">
        <v>0</v>
      </c>
      <c r="D1016" s="31"/>
      <c r="E1016" s="32"/>
    </row>
    <row r="1017" spans="1:5" s="9" customFormat="1" ht="13.5" customHeight="1">
      <c r="A1017" s="26" t="s">
        <v>778</v>
      </c>
      <c r="B1017" s="20"/>
      <c r="C1017" s="19">
        <v>0</v>
      </c>
      <c r="D1017" s="31"/>
      <c r="E1017" s="32"/>
    </row>
    <row r="1018" spans="1:5" s="9" customFormat="1" ht="13.5" customHeight="1">
      <c r="A1018" s="26" t="s">
        <v>779</v>
      </c>
      <c r="B1018" s="20"/>
      <c r="C1018" s="19">
        <v>0</v>
      </c>
      <c r="D1018" s="31"/>
      <c r="E1018" s="32"/>
    </row>
    <row r="1019" spans="1:5" s="9" customFormat="1" ht="13.5" customHeight="1">
      <c r="A1019" s="26" t="s">
        <v>780</v>
      </c>
      <c r="B1019" s="20"/>
      <c r="C1019" s="19">
        <v>0</v>
      </c>
      <c r="D1019" s="31"/>
      <c r="E1019" s="32"/>
    </row>
    <row r="1020" spans="1:5" s="9" customFormat="1" ht="13.5" customHeight="1">
      <c r="A1020" s="26" t="s">
        <v>20</v>
      </c>
      <c r="B1020" s="20">
        <f t="shared" ref="B1020" si="131">B1021+B1031+B1037</f>
        <v>437</v>
      </c>
      <c r="C1020" s="19">
        <f>SUM(C1021,C1031,C1037)</f>
        <v>1226</v>
      </c>
      <c r="D1020" s="31">
        <v>3.3379310344827586</v>
      </c>
      <c r="E1020" s="32">
        <v>2.5330578512396693</v>
      </c>
    </row>
    <row r="1021" spans="1:5" s="9" customFormat="1" ht="13.5" customHeight="1">
      <c r="A1021" s="26" t="s">
        <v>781</v>
      </c>
      <c r="B1021" s="20">
        <f t="shared" ref="B1021" si="132">SUM(B1022:B1030)</f>
        <v>437</v>
      </c>
      <c r="C1021" s="19">
        <f>SUM(C1022:C1030)</f>
        <v>1226</v>
      </c>
      <c r="D1021" s="31">
        <v>2.806896551724138</v>
      </c>
      <c r="E1021" s="32">
        <v>3.0122850122850124</v>
      </c>
    </row>
    <row r="1022" spans="1:5" s="9" customFormat="1" ht="13.5" customHeight="1">
      <c r="A1022" s="26" t="s">
        <v>32</v>
      </c>
      <c r="B1022" s="20">
        <v>157</v>
      </c>
      <c r="C1022" s="34">
        <v>163</v>
      </c>
      <c r="D1022" s="31">
        <v>1.5586206896551724</v>
      </c>
      <c r="E1022" s="32">
        <v>0.72123893805309736</v>
      </c>
    </row>
    <row r="1023" spans="1:5" s="9" customFormat="1" ht="13.5" customHeight="1">
      <c r="A1023" s="26" t="s">
        <v>33</v>
      </c>
      <c r="B1023" s="20">
        <v>280</v>
      </c>
      <c r="C1023" s="34">
        <v>835</v>
      </c>
      <c r="D1023" s="31"/>
      <c r="E1023" s="32">
        <v>5.387096774193548</v>
      </c>
    </row>
    <row r="1024" spans="1:5" s="9" customFormat="1" ht="13.5" customHeight="1">
      <c r="A1024" s="26" t="s">
        <v>34</v>
      </c>
      <c r="B1024" s="20"/>
      <c r="C1024" s="34">
        <v>0</v>
      </c>
      <c r="D1024" s="31"/>
      <c r="E1024" s="32"/>
    </row>
    <row r="1025" spans="1:5" s="9" customFormat="1" ht="13.5" customHeight="1">
      <c r="A1025" s="26" t="s">
        <v>782</v>
      </c>
      <c r="B1025" s="20"/>
      <c r="C1025" s="34">
        <v>0</v>
      </c>
      <c r="D1025" s="31"/>
      <c r="E1025" s="32"/>
    </row>
    <row r="1026" spans="1:5" s="9" customFormat="1" ht="13.5" customHeight="1">
      <c r="A1026" s="26" t="s">
        <v>783</v>
      </c>
      <c r="B1026" s="20"/>
      <c r="C1026" s="34">
        <v>0</v>
      </c>
      <c r="D1026" s="31"/>
      <c r="E1026" s="32"/>
    </row>
    <row r="1027" spans="1:5" s="9" customFormat="1" ht="13.5" customHeight="1">
      <c r="A1027" s="26" t="s">
        <v>784</v>
      </c>
      <c r="B1027" s="20"/>
      <c r="C1027" s="34">
        <v>0</v>
      </c>
      <c r="D1027" s="31"/>
      <c r="E1027" s="32"/>
    </row>
    <row r="1028" spans="1:5" s="9" customFormat="1" ht="13.5" customHeight="1">
      <c r="A1028" s="26" t="s">
        <v>785</v>
      </c>
      <c r="B1028" s="20"/>
      <c r="C1028" s="34">
        <v>0</v>
      </c>
      <c r="D1028" s="31"/>
      <c r="E1028" s="32">
        <v>0</v>
      </c>
    </row>
    <row r="1029" spans="1:5" s="9" customFormat="1" ht="13.5" customHeight="1">
      <c r="A1029" s="26" t="s">
        <v>41</v>
      </c>
      <c r="B1029" s="20"/>
      <c r="C1029" s="34">
        <v>0</v>
      </c>
      <c r="D1029" s="31"/>
      <c r="E1029" s="32"/>
    </row>
    <row r="1030" spans="1:5" s="9" customFormat="1" ht="13.5" customHeight="1">
      <c r="A1030" s="26" t="s">
        <v>786</v>
      </c>
      <c r="B1030" s="20"/>
      <c r="C1030" s="34">
        <v>228</v>
      </c>
      <c r="D1030" s="31"/>
      <c r="E1030" s="32">
        <v>22.8</v>
      </c>
    </row>
    <row r="1031" spans="1:5" s="9" customFormat="1" ht="13.5" customHeight="1">
      <c r="A1031" s="26" t="s">
        <v>787</v>
      </c>
      <c r="B1031" s="20">
        <f t="shared" ref="B1031" si="133">SUM(B1032:B1036)</f>
        <v>0</v>
      </c>
      <c r="C1031" s="19">
        <f>SUM(C1032:C1036)</f>
        <v>0</v>
      </c>
      <c r="D1031" s="31"/>
      <c r="E1031" s="32"/>
    </row>
    <row r="1032" spans="1:5" s="9" customFormat="1" ht="13.5" customHeight="1">
      <c r="A1032" s="26" t="s">
        <v>32</v>
      </c>
      <c r="B1032" s="20"/>
      <c r="C1032" s="19">
        <v>0</v>
      </c>
      <c r="D1032" s="31"/>
      <c r="E1032" s="32"/>
    </row>
    <row r="1033" spans="1:5" s="9" customFormat="1" ht="13.5" customHeight="1">
      <c r="A1033" s="26" t="s">
        <v>33</v>
      </c>
      <c r="B1033" s="20"/>
      <c r="C1033" s="19">
        <v>0</v>
      </c>
      <c r="D1033" s="31"/>
      <c r="E1033" s="32"/>
    </row>
    <row r="1034" spans="1:5" s="9" customFormat="1" ht="13.5" customHeight="1">
      <c r="A1034" s="26" t="s">
        <v>34</v>
      </c>
      <c r="B1034" s="20"/>
      <c r="C1034" s="19">
        <v>0</v>
      </c>
      <c r="D1034" s="31"/>
      <c r="E1034" s="32"/>
    </row>
    <row r="1035" spans="1:5" s="9" customFormat="1" ht="13.5" customHeight="1">
      <c r="A1035" s="26" t="s">
        <v>788</v>
      </c>
      <c r="B1035" s="20"/>
      <c r="C1035" s="19">
        <v>0</v>
      </c>
      <c r="D1035" s="31"/>
      <c r="E1035" s="32"/>
    </row>
    <row r="1036" spans="1:5" s="9" customFormat="1" ht="13.5" customHeight="1">
      <c r="A1036" s="26" t="s">
        <v>789</v>
      </c>
      <c r="B1036" s="20"/>
      <c r="C1036" s="19">
        <v>0</v>
      </c>
      <c r="D1036" s="31"/>
      <c r="E1036" s="32"/>
    </row>
    <row r="1037" spans="1:5" s="9" customFormat="1" ht="13.5" customHeight="1">
      <c r="A1037" s="26" t="s">
        <v>790</v>
      </c>
      <c r="B1037" s="20">
        <f t="shared" ref="B1037" si="134">SUM(B1038:B1039)</f>
        <v>0</v>
      </c>
      <c r="C1037" s="19">
        <f>SUM(C1038:C1039)</f>
        <v>0</v>
      </c>
      <c r="D1037" s="31"/>
      <c r="E1037" s="32"/>
    </row>
    <row r="1038" spans="1:5" s="9" customFormat="1" ht="13.5" customHeight="1">
      <c r="A1038" s="26" t="s">
        <v>791</v>
      </c>
      <c r="B1038" s="20"/>
      <c r="C1038" s="19">
        <v>0</v>
      </c>
      <c r="D1038" s="31"/>
      <c r="E1038" s="32"/>
    </row>
    <row r="1039" spans="1:5" s="9" customFormat="1" ht="13.5" customHeight="1">
      <c r="A1039" s="26" t="s">
        <v>792</v>
      </c>
      <c r="B1039" s="20"/>
      <c r="C1039" s="19">
        <v>0</v>
      </c>
      <c r="D1039" s="31"/>
      <c r="E1039" s="32"/>
    </row>
    <row r="1040" spans="1:5" s="9" customFormat="1" ht="13.5" customHeight="1">
      <c r="A1040" s="26" t="s">
        <v>21</v>
      </c>
      <c r="B1040" s="20"/>
      <c r="C1040" s="19">
        <f>SUM(C1041,C1048,C1058,C1064,C1067)</f>
        <v>0</v>
      </c>
      <c r="D1040" s="31"/>
      <c r="E1040" s="32"/>
    </row>
    <row r="1041" spans="1:5" s="9" customFormat="1" ht="13.5" customHeight="1">
      <c r="A1041" s="26" t="s">
        <v>793</v>
      </c>
      <c r="B1041" s="20"/>
      <c r="C1041" s="19">
        <f>SUM(C1042:C1047)</f>
        <v>0</v>
      </c>
      <c r="D1041" s="31"/>
      <c r="E1041" s="32"/>
    </row>
    <row r="1042" spans="1:5" s="9" customFormat="1" ht="13.5" customHeight="1">
      <c r="A1042" s="26" t="s">
        <v>32</v>
      </c>
      <c r="B1042" s="20"/>
      <c r="C1042" s="19">
        <v>0</v>
      </c>
      <c r="D1042" s="31"/>
      <c r="E1042" s="32"/>
    </row>
    <row r="1043" spans="1:5" s="9" customFormat="1" ht="13.5" customHeight="1">
      <c r="A1043" s="26" t="s">
        <v>33</v>
      </c>
      <c r="B1043" s="20"/>
      <c r="C1043" s="19">
        <v>0</v>
      </c>
      <c r="D1043" s="31"/>
      <c r="E1043" s="32"/>
    </row>
    <row r="1044" spans="1:5" s="9" customFormat="1" ht="13.5" customHeight="1">
      <c r="A1044" s="26" t="s">
        <v>34</v>
      </c>
      <c r="B1044" s="20"/>
      <c r="C1044" s="19">
        <v>0</v>
      </c>
      <c r="D1044" s="31"/>
      <c r="E1044" s="32"/>
    </row>
    <row r="1045" spans="1:5" s="9" customFormat="1" ht="13.5" customHeight="1">
      <c r="A1045" s="26" t="s">
        <v>794</v>
      </c>
      <c r="B1045" s="20"/>
      <c r="C1045" s="19">
        <v>0</v>
      </c>
      <c r="D1045" s="31"/>
      <c r="E1045" s="32"/>
    </row>
    <row r="1046" spans="1:5" s="9" customFormat="1" ht="13.5" customHeight="1">
      <c r="A1046" s="26" t="s">
        <v>41</v>
      </c>
      <c r="B1046" s="20"/>
      <c r="C1046" s="19">
        <v>0</v>
      </c>
      <c r="D1046" s="31"/>
      <c r="E1046" s="32"/>
    </row>
    <row r="1047" spans="1:5" s="9" customFormat="1" ht="13.5" customHeight="1">
      <c r="A1047" s="26" t="s">
        <v>795</v>
      </c>
      <c r="B1047" s="20"/>
      <c r="C1047" s="19">
        <v>0</v>
      </c>
      <c r="D1047" s="31"/>
      <c r="E1047" s="32"/>
    </row>
    <row r="1048" spans="1:5" s="9" customFormat="1" ht="13.5" customHeight="1">
      <c r="A1048" s="26" t="s">
        <v>796</v>
      </c>
      <c r="B1048" s="20"/>
      <c r="C1048" s="19">
        <f>SUM(C1049:C1057)</f>
        <v>0</v>
      </c>
      <c r="D1048" s="31"/>
      <c r="E1048" s="32"/>
    </row>
    <row r="1049" spans="1:5" s="9" customFormat="1" ht="13.5" customHeight="1">
      <c r="A1049" s="26" t="s">
        <v>797</v>
      </c>
      <c r="B1049" s="20"/>
      <c r="C1049" s="19">
        <v>0</v>
      </c>
      <c r="D1049" s="31"/>
      <c r="E1049" s="32"/>
    </row>
    <row r="1050" spans="1:5" s="9" customFormat="1" ht="13.5" customHeight="1">
      <c r="A1050" s="26" t="s">
        <v>798</v>
      </c>
      <c r="B1050" s="20"/>
      <c r="C1050" s="19">
        <v>0</v>
      </c>
      <c r="D1050" s="31"/>
      <c r="E1050" s="32"/>
    </row>
    <row r="1051" spans="1:5" s="9" customFormat="1" ht="13.5" customHeight="1">
      <c r="A1051" s="26" t="s">
        <v>799</v>
      </c>
      <c r="B1051" s="20"/>
      <c r="C1051" s="19">
        <v>0</v>
      </c>
      <c r="D1051" s="31"/>
      <c r="E1051" s="32"/>
    </row>
    <row r="1052" spans="1:5" s="9" customFormat="1" ht="13.5" customHeight="1">
      <c r="A1052" s="26" t="s">
        <v>800</v>
      </c>
      <c r="B1052" s="20"/>
      <c r="C1052" s="19">
        <v>0</v>
      </c>
      <c r="D1052" s="31"/>
      <c r="E1052" s="32"/>
    </row>
    <row r="1053" spans="1:5" s="9" customFormat="1" ht="13.5" customHeight="1">
      <c r="A1053" s="26" t="s">
        <v>801</v>
      </c>
      <c r="B1053" s="20"/>
      <c r="C1053" s="19">
        <v>0</v>
      </c>
      <c r="D1053" s="31"/>
      <c r="E1053" s="32"/>
    </row>
    <row r="1054" spans="1:5" s="9" customFormat="1" ht="13.5" customHeight="1">
      <c r="A1054" s="26" t="s">
        <v>802</v>
      </c>
      <c r="B1054" s="20"/>
      <c r="C1054" s="19">
        <v>0</v>
      </c>
      <c r="D1054" s="31"/>
      <c r="E1054" s="32"/>
    </row>
    <row r="1055" spans="1:5" s="9" customFormat="1" ht="13.5" customHeight="1">
      <c r="A1055" s="26" t="s">
        <v>803</v>
      </c>
      <c r="B1055" s="20"/>
      <c r="C1055" s="19">
        <v>0</v>
      </c>
      <c r="D1055" s="31"/>
      <c r="E1055" s="32"/>
    </row>
    <row r="1056" spans="1:5" s="9" customFormat="1" ht="13.5" customHeight="1">
      <c r="A1056" s="26" t="s">
        <v>804</v>
      </c>
      <c r="B1056" s="20"/>
      <c r="C1056" s="19">
        <v>0</v>
      </c>
      <c r="D1056" s="31"/>
      <c r="E1056" s="32"/>
    </row>
    <row r="1057" spans="1:5" s="9" customFormat="1" ht="13.5" customHeight="1">
      <c r="A1057" s="26" t="s">
        <v>805</v>
      </c>
      <c r="B1057" s="20"/>
      <c r="C1057" s="19">
        <v>0</v>
      </c>
      <c r="D1057" s="31"/>
      <c r="E1057" s="32"/>
    </row>
    <row r="1058" spans="1:5" s="9" customFormat="1" ht="13.5" customHeight="1">
      <c r="A1058" s="26" t="s">
        <v>806</v>
      </c>
      <c r="B1058" s="20"/>
      <c r="C1058" s="19">
        <f>SUM(C1059:C1063)</f>
        <v>0</v>
      </c>
      <c r="D1058" s="31"/>
      <c r="E1058" s="32"/>
    </row>
    <row r="1059" spans="1:5" s="9" customFormat="1" ht="13.5" customHeight="1">
      <c r="A1059" s="26" t="s">
        <v>807</v>
      </c>
      <c r="B1059" s="20"/>
      <c r="C1059" s="19">
        <v>0</v>
      </c>
      <c r="D1059" s="31"/>
      <c r="E1059" s="32"/>
    </row>
    <row r="1060" spans="1:5" s="9" customFormat="1" ht="13.5" customHeight="1">
      <c r="A1060" s="26" t="s">
        <v>808</v>
      </c>
      <c r="B1060" s="20"/>
      <c r="C1060" s="19">
        <v>0</v>
      </c>
      <c r="D1060" s="31"/>
      <c r="E1060" s="32"/>
    </row>
    <row r="1061" spans="1:5" s="9" customFormat="1" ht="13.5" customHeight="1">
      <c r="A1061" s="26" t="s">
        <v>809</v>
      </c>
      <c r="B1061" s="20"/>
      <c r="C1061" s="19">
        <v>0</v>
      </c>
      <c r="D1061" s="31"/>
      <c r="E1061" s="32"/>
    </row>
    <row r="1062" spans="1:5" s="9" customFormat="1" ht="13.5" customHeight="1">
      <c r="A1062" s="26" t="s">
        <v>810</v>
      </c>
      <c r="B1062" s="20"/>
      <c r="C1062" s="19">
        <v>0</v>
      </c>
      <c r="D1062" s="31"/>
      <c r="E1062" s="32"/>
    </row>
    <row r="1063" spans="1:5" s="9" customFormat="1" ht="13.5" customHeight="1">
      <c r="A1063" s="26" t="s">
        <v>811</v>
      </c>
      <c r="B1063" s="20"/>
      <c r="C1063" s="19">
        <v>0</v>
      </c>
      <c r="D1063" s="31"/>
      <c r="E1063" s="32"/>
    </row>
    <row r="1064" spans="1:5" s="9" customFormat="1" ht="13.5" customHeight="1">
      <c r="A1064" s="26" t="s">
        <v>812</v>
      </c>
      <c r="B1064" s="20"/>
      <c r="C1064" s="19">
        <f>SUM(C1065:C1066)</f>
        <v>0</v>
      </c>
      <c r="D1064" s="31"/>
      <c r="E1064" s="32"/>
    </row>
    <row r="1065" spans="1:5" s="9" customFormat="1" ht="13.5" customHeight="1">
      <c r="A1065" s="26" t="s">
        <v>813</v>
      </c>
      <c r="B1065" s="20"/>
      <c r="C1065" s="19">
        <v>0</v>
      </c>
      <c r="D1065" s="31"/>
      <c r="E1065" s="32"/>
    </row>
    <row r="1066" spans="1:5" s="9" customFormat="1" ht="13.5" customHeight="1">
      <c r="A1066" s="26" t="s">
        <v>814</v>
      </c>
      <c r="B1066" s="20"/>
      <c r="C1066" s="19">
        <v>0</v>
      </c>
      <c r="D1066" s="31"/>
      <c r="E1066" s="32"/>
    </row>
    <row r="1067" spans="1:5" s="9" customFormat="1" ht="13.5" customHeight="1">
      <c r="A1067" s="26" t="s">
        <v>815</v>
      </c>
      <c r="B1067" s="20"/>
      <c r="C1067" s="19">
        <v>0</v>
      </c>
      <c r="D1067" s="31"/>
      <c r="E1067" s="32"/>
    </row>
    <row r="1068" spans="1:5" s="9" customFormat="1" ht="13.5" customHeight="1">
      <c r="A1068" s="26" t="s">
        <v>816</v>
      </c>
      <c r="B1068" s="20"/>
      <c r="C1068" s="19">
        <v>0</v>
      </c>
      <c r="D1068" s="31"/>
      <c r="E1068" s="32"/>
    </row>
    <row r="1069" spans="1:5" s="9" customFormat="1" ht="13.5" customHeight="1">
      <c r="A1069" s="26" t="s">
        <v>817</v>
      </c>
      <c r="B1069" s="20"/>
      <c r="C1069" s="19">
        <v>10</v>
      </c>
      <c r="D1069" s="31"/>
      <c r="E1069" s="32">
        <v>1</v>
      </c>
    </row>
    <row r="1070" spans="1:5" s="9" customFormat="1" ht="13.5" customHeight="1">
      <c r="A1070" s="26" t="s">
        <v>22</v>
      </c>
      <c r="B1070" s="20"/>
      <c r="C1070" s="19">
        <f>SUM(C1071:C1079)</f>
        <v>0</v>
      </c>
      <c r="D1070" s="31"/>
      <c r="E1070" s="32"/>
    </row>
    <row r="1071" spans="1:5" s="9" customFormat="1" ht="13.5" customHeight="1">
      <c r="A1071" s="26" t="s">
        <v>818</v>
      </c>
      <c r="B1071" s="20"/>
      <c r="C1071" s="19">
        <v>0</v>
      </c>
      <c r="D1071" s="31"/>
      <c r="E1071" s="32"/>
    </row>
    <row r="1072" spans="1:5" s="9" customFormat="1" ht="13.5" customHeight="1">
      <c r="A1072" s="26" t="s">
        <v>819</v>
      </c>
      <c r="B1072" s="20"/>
      <c r="C1072" s="19">
        <v>0</v>
      </c>
      <c r="D1072" s="31"/>
      <c r="E1072" s="32"/>
    </row>
    <row r="1073" spans="1:5" s="9" customFormat="1" ht="13.5" customHeight="1">
      <c r="A1073" s="26" t="s">
        <v>820</v>
      </c>
      <c r="B1073" s="20"/>
      <c r="C1073" s="19">
        <v>0</v>
      </c>
      <c r="D1073" s="31"/>
      <c r="E1073" s="32"/>
    </row>
    <row r="1074" spans="1:5" s="9" customFormat="1" ht="13.5" customHeight="1">
      <c r="A1074" s="26" t="s">
        <v>821</v>
      </c>
      <c r="B1074" s="20"/>
      <c r="C1074" s="19">
        <v>0</v>
      </c>
      <c r="D1074" s="31"/>
      <c r="E1074" s="32"/>
    </row>
    <row r="1075" spans="1:5" s="9" customFormat="1" ht="13.5" customHeight="1">
      <c r="A1075" s="26" t="s">
        <v>822</v>
      </c>
      <c r="B1075" s="20"/>
      <c r="C1075" s="19">
        <v>0</v>
      </c>
      <c r="D1075" s="31"/>
      <c r="E1075" s="32"/>
    </row>
    <row r="1076" spans="1:5" s="9" customFormat="1" ht="13.5" customHeight="1">
      <c r="A1076" s="26" t="s">
        <v>603</v>
      </c>
      <c r="B1076" s="20"/>
      <c r="C1076" s="19">
        <v>0</v>
      </c>
      <c r="D1076" s="31"/>
      <c r="E1076" s="32"/>
    </row>
    <row r="1077" spans="1:5" s="9" customFormat="1" ht="13.5" customHeight="1">
      <c r="A1077" s="26" t="s">
        <v>823</v>
      </c>
      <c r="B1077" s="20"/>
      <c r="C1077" s="19">
        <v>0</v>
      </c>
      <c r="D1077" s="31"/>
      <c r="E1077" s="32"/>
    </row>
    <row r="1078" spans="1:5" s="9" customFormat="1" ht="13.5" customHeight="1">
      <c r="A1078" s="26" t="s">
        <v>824</v>
      </c>
      <c r="B1078" s="20"/>
      <c r="C1078" s="19">
        <v>0</v>
      </c>
      <c r="D1078" s="31"/>
      <c r="E1078" s="32"/>
    </row>
    <row r="1079" spans="1:5" s="9" customFormat="1" ht="13.5" customHeight="1">
      <c r="A1079" s="26" t="s">
        <v>7</v>
      </c>
      <c r="B1079" s="20"/>
      <c r="C1079" s="19">
        <v>0</v>
      </c>
      <c r="D1079" s="31"/>
      <c r="E1079" s="32"/>
    </row>
    <row r="1080" spans="1:5" s="9" customFormat="1" ht="13.5" customHeight="1">
      <c r="A1080" s="26" t="s">
        <v>23</v>
      </c>
      <c r="B1080" s="20">
        <f t="shared" ref="B1080" si="135">B1081+B1108+B1123</f>
        <v>2266</v>
      </c>
      <c r="C1080" s="19">
        <f>SUM(C1081,C1108,C1123)</f>
        <v>4665</v>
      </c>
      <c r="D1080" s="31">
        <v>3.9588189588189588</v>
      </c>
      <c r="E1080" s="32">
        <v>0.915603532875368</v>
      </c>
    </row>
    <row r="1081" spans="1:5" s="9" customFormat="1" ht="13.5" customHeight="1">
      <c r="A1081" s="26" t="s">
        <v>825</v>
      </c>
      <c r="B1081" s="20">
        <f t="shared" ref="B1081" si="136">SUM(B1082:B1107)</f>
        <v>2256</v>
      </c>
      <c r="C1081" s="19">
        <f>SUM(C1082:C1107)</f>
        <v>4640</v>
      </c>
      <c r="D1081" s="31">
        <v>3.9204368174726989</v>
      </c>
      <c r="E1081" s="32">
        <v>0.92319936331078389</v>
      </c>
    </row>
    <row r="1082" spans="1:5" s="9" customFormat="1" ht="13.5" customHeight="1">
      <c r="A1082" s="26" t="s">
        <v>32</v>
      </c>
      <c r="B1082" s="20">
        <v>806</v>
      </c>
      <c r="C1082" s="34">
        <v>1079</v>
      </c>
      <c r="D1082" s="31">
        <v>1.5716112531969308</v>
      </c>
      <c r="E1082" s="32">
        <v>0.87794955248169249</v>
      </c>
    </row>
    <row r="1083" spans="1:5" s="9" customFormat="1" ht="13.5" customHeight="1">
      <c r="A1083" s="26" t="s">
        <v>33</v>
      </c>
      <c r="B1083" s="20"/>
      <c r="C1083" s="34">
        <v>0</v>
      </c>
      <c r="D1083" s="31"/>
      <c r="E1083" s="32"/>
    </row>
    <row r="1084" spans="1:5" s="9" customFormat="1" ht="13.5" customHeight="1">
      <c r="A1084" s="26" t="s">
        <v>34</v>
      </c>
      <c r="B1084" s="20"/>
      <c r="C1084" s="34">
        <v>0</v>
      </c>
      <c r="D1084" s="31"/>
      <c r="E1084" s="32"/>
    </row>
    <row r="1085" spans="1:5" s="9" customFormat="1" ht="13.5" customHeight="1">
      <c r="A1085" s="26" t="s">
        <v>826</v>
      </c>
      <c r="B1085" s="20">
        <v>300</v>
      </c>
      <c r="C1085" s="34">
        <v>15</v>
      </c>
      <c r="D1085" s="31">
        <v>1.5966666666666667</v>
      </c>
      <c r="E1085" s="32">
        <v>3.1315240083507306E-2</v>
      </c>
    </row>
    <row r="1086" spans="1:5" s="9" customFormat="1" ht="13.5" customHeight="1">
      <c r="A1086" s="26" t="s">
        <v>827</v>
      </c>
      <c r="B1086" s="20"/>
      <c r="C1086" s="34">
        <v>1459</v>
      </c>
      <c r="D1086" s="31"/>
      <c r="E1086" s="32">
        <v>3.3540229885057471</v>
      </c>
    </row>
    <row r="1087" spans="1:5" s="9" customFormat="1" ht="13.5" customHeight="1">
      <c r="A1087" s="26" t="s">
        <v>828</v>
      </c>
      <c r="B1087" s="20"/>
      <c r="C1087" s="34">
        <v>0</v>
      </c>
      <c r="D1087" s="31"/>
      <c r="E1087" s="32"/>
    </row>
    <row r="1088" spans="1:5" s="9" customFormat="1" ht="13.5" customHeight="1">
      <c r="A1088" s="26" t="s">
        <v>829</v>
      </c>
      <c r="B1088" s="20"/>
      <c r="C1088" s="34">
        <v>0</v>
      </c>
      <c r="D1088" s="31"/>
      <c r="E1088" s="32"/>
    </row>
    <row r="1089" spans="1:5" s="9" customFormat="1" ht="13.5" customHeight="1">
      <c r="A1089" s="26" t="s">
        <v>830</v>
      </c>
      <c r="B1089" s="20"/>
      <c r="C1089" s="34">
        <v>123</v>
      </c>
      <c r="D1089" s="31"/>
      <c r="E1089" s="32"/>
    </row>
    <row r="1090" spans="1:5" s="9" customFormat="1" ht="13.5" customHeight="1">
      <c r="A1090" s="26" t="s">
        <v>831</v>
      </c>
      <c r="B1090" s="20"/>
      <c r="C1090" s="19">
        <v>0</v>
      </c>
      <c r="D1090" s="31"/>
      <c r="E1090" s="32"/>
    </row>
    <row r="1091" spans="1:5" s="9" customFormat="1" ht="13.5" customHeight="1">
      <c r="A1091" s="26" t="s">
        <v>832</v>
      </c>
      <c r="B1091" s="20"/>
      <c r="C1091" s="19">
        <v>0</v>
      </c>
      <c r="D1091" s="31"/>
      <c r="E1091" s="32"/>
    </row>
    <row r="1092" spans="1:5" s="9" customFormat="1" ht="13.5" customHeight="1">
      <c r="A1092" s="26" t="s">
        <v>833</v>
      </c>
      <c r="B1092" s="20"/>
      <c r="C1092" s="19">
        <v>0</v>
      </c>
      <c r="D1092" s="31"/>
      <c r="E1092" s="32"/>
    </row>
    <row r="1093" spans="1:5" s="9" customFormat="1" ht="13.5" customHeight="1">
      <c r="A1093" s="26" t="s">
        <v>834</v>
      </c>
      <c r="B1093" s="20"/>
      <c r="C1093" s="19">
        <v>0</v>
      </c>
      <c r="D1093" s="31"/>
      <c r="E1093" s="32"/>
    </row>
    <row r="1094" spans="1:5" s="9" customFormat="1" ht="13.5" customHeight="1">
      <c r="A1094" s="26" t="s">
        <v>835</v>
      </c>
      <c r="B1094" s="20"/>
      <c r="C1094" s="19">
        <v>0</v>
      </c>
      <c r="D1094" s="31"/>
      <c r="E1094" s="32"/>
    </row>
    <row r="1095" spans="1:5" s="9" customFormat="1" ht="13.5" customHeight="1">
      <c r="A1095" s="26" t="s">
        <v>836</v>
      </c>
      <c r="B1095" s="20"/>
      <c r="C1095" s="19">
        <v>0</v>
      </c>
      <c r="D1095" s="31"/>
      <c r="E1095" s="32"/>
    </row>
    <row r="1096" spans="1:5" s="9" customFormat="1" ht="13.5" customHeight="1">
      <c r="A1096" s="26" t="s">
        <v>837</v>
      </c>
      <c r="B1096" s="20"/>
      <c r="C1096" s="19">
        <v>0</v>
      </c>
      <c r="D1096" s="31"/>
      <c r="E1096" s="32"/>
    </row>
    <row r="1097" spans="1:5" s="9" customFormat="1" ht="13.5" customHeight="1">
      <c r="A1097" s="26" t="s">
        <v>838</v>
      </c>
      <c r="B1097" s="20"/>
      <c r="C1097" s="19">
        <v>0</v>
      </c>
      <c r="D1097" s="31"/>
      <c r="E1097" s="32"/>
    </row>
    <row r="1098" spans="1:5" s="9" customFormat="1" ht="13.5" customHeight="1">
      <c r="A1098" s="26" t="s">
        <v>839</v>
      </c>
      <c r="B1098" s="20"/>
      <c r="C1098" s="19">
        <v>0</v>
      </c>
      <c r="D1098" s="31"/>
      <c r="E1098" s="32"/>
    </row>
    <row r="1099" spans="1:5" s="9" customFormat="1" ht="13.5" customHeight="1">
      <c r="A1099" s="26" t="s">
        <v>840</v>
      </c>
      <c r="B1099" s="20"/>
      <c r="C1099" s="19">
        <v>0</v>
      </c>
      <c r="D1099" s="31"/>
      <c r="E1099" s="32"/>
    </row>
    <row r="1100" spans="1:5" s="9" customFormat="1" ht="13.5" customHeight="1">
      <c r="A1100" s="26" t="s">
        <v>841</v>
      </c>
      <c r="B1100" s="20"/>
      <c r="C1100" s="19">
        <v>0</v>
      </c>
      <c r="D1100" s="31"/>
      <c r="E1100" s="32"/>
    </row>
    <row r="1101" spans="1:5" s="9" customFormat="1" ht="13.5" customHeight="1">
      <c r="A1101" s="26" t="s">
        <v>842</v>
      </c>
      <c r="B1101" s="20"/>
      <c r="C1101" s="19">
        <v>0</v>
      </c>
      <c r="D1101" s="31"/>
      <c r="E1101" s="32"/>
    </row>
    <row r="1102" spans="1:5" s="9" customFormat="1" ht="13.5" customHeight="1">
      <c r="A1102" s="26" t="s">
        <v>843</v>
      </c>
      <c r="B1102" s="20"/>
      <c r="C1102" s="19">
        <v>0</v>
      </c>
      <c r="D1102" s="31"/>
      <c r="E1102" s="32"/>
    </row>
    <row r="1103" spans="1:5" s="9" customFormat="1" ht="13.5" customHeight="1">
      <c r="A1103" s="26" t="s">
        <v>844</v>
      </c>
      <c r="B1103" s="20"/>
      <c r="C1103" s="19">
        <v>0</v>
      </c>
      <c r="D1103" s="31"/>
      <c r="E1103" s="32"/>
    </row>
    <row r="1104" spans="1:5" s="9" customFormat="1" ht="13.5" customHeight="1">
      <c r="A1104" s="26" t="s">
        <v>845</v>
      </c>
      <c r="B1104" s="20"/>
      <c r="C1104" s="19">
        <v>0</v>
      </c>
      <c r="D1104" s="31"/>
      <c r="E1104" s="32"/>
    </row>
    <row r="1105" spans="1:5" s="9" customFormat="1" ht="13.5" customHeight="1">
      <c r="A1105" s="26" t="s">
        <v>846</v>
      </c>
      <c r="B1105" s="20"/>
      <c r="C1105" s="19">
        <v>0</v>
      </c>
      <c r="D1105" s="31"/>
      <c r="E1105" s="32"/>
    </row>
    <row r="1106" spans="1:5" s="9" customFormat="1" ht="13.5" customHeight="1">
      <c r="A1106" s="26" t="s">
        <v>41</v>
      </c>
      <c r="B1106" s="20"/>
      <c r="C1106" s="19">
        <v>0</v>
      </c>
      <c r="D1106" s="31"/>
      <c r="E1106" s="32"/>
    </row>
    <row r="1107" spans="1:5" s="9" customFormat="1" ht="13.5" customHeight="1">
      <c r="A1107" s="26" t="s">
        <v>847</v>
      </c>
      <c r="B1107" s="20">
        <v>1150</v>
      </c>
      <c r="C1107" s="19">
        <v>1964</v>
      </c>
      <c r="D1107" s="31">
        <v>14.414999999999999</v>
      </c>
      <c r="E1107" s="32">
        <v>0.68123482483524112</v>
      </c>
    </row>
    <row r="1108" spans="1:5" s="9" customFormat="1" ht="13.5" customHeight="1">
      <c r="A1108" s="26" t="s">
        <v>848</v>
      </c>
      <c r="B1108" s="20">
        <f t="shared" ref="B1108" si="137">SUM(B1109:B1122)</f>
        <v>10</v>
      </c>
      <c r="C1108" s="19">
        <f>SUM(C1109:C1122)</f>
        <v>25</v>
      </c>
      <c r="D1108" s="31">
        <v>13.8</v>
      </c>
      <c r="E1108" s="32">
        <v>0.36231884057971014</v>
      </c>
    </row>
    <row r="1109" spans="1:5" s="9" customFormat="1" ht="13.5" customHeight="1">
      <c r="A1109" s="26" t="s">
        <v>32</v>
      </c>
      <c r="B1109" s="20"/>
      <c r="C1109" s="19">
        <v>0</v>
      </c>
      <c r="D1109" s="31"/>
      <c r="E1109" s="32"/>
    </row>
    <row r="1110" spans="1:5" s="9" customFormat="1" ht="13.5" customHeight="1">
      <c r="A1110" s="26" t="s">
        <v>33</v>
      </c>
      <c r="B1110" s="20"/>
      <c r="C1110" s="19">
        <v>0</v>
      </c>
      <c r="D1110" s="31"/>
      <c r="E1110" s="32"/>
    </row>
    <row r="1111" spans="1:5" s="9" customFormat="1" ht="13.5" customHeight="1">
      <c r="A1111" s="26" t="s">
        <v>34</v>
      </c>
      <c r="B1111" s="20"/>
      <c r="C1111" s="19">
        <v>0</v>
      </c>
      <c r="D1111" s="31"/>
      <c r="E1111" s="32"/>
    </row>
    <row r="1112" spans="1:5" s="9" customFormat="1" ht="13.5" customHeight="1">
      <c r="A1112" s="26" t="s">
        <v>849</v>
      </c>
      <c r="B1112" s="20"/>
      <c r="C1112" s="19">
        <v>0</v>
      </c>
      <c r="D1112" s="31"/>
      <c r="E1112" s="32"/>
    </row>
    <row r="1113" spans="1:5" s="9" customFormat="1" ht="13.5" customHeight="1">
      <c r="A1113" s="26" t="s">
        <v>850</v>
      </c>
      <c r="B1113" s="20"/>
      <c r="C1113" s="19">
        <v>0</v>
      </c>
      <c r="D1113" s="31"/>
      <c r="E1113" s="32"/>
    </row>
    <row r="1114" spans="1:5" s="9" customFormat="1" ht="13.5" customHeight="1">
      <c r="A1114" s="26" t="s">
        <v>851</v>
      </c>
      <c r="B1114" s="20"/>
      <c r="C1114" s="19">
        <v>0</v>
      </c>
      <c r="D1114" s="31"/>
      <c r="E1114" s="32"/>
    </row>
    <row r="1115" spans="1:5" s="9" customFormat="1" ht="13.5" customHeight="1">
      <c r="A1115" s="26" t="s">
        <v>852</v>
      </c>
      <c r="B1115" s="20"/>
      <c r="C1115" s="19">
        <v>0</v>
      </c>
      <c r="D1115" s="31"/>
      <c r="E1115" s="32"/>
    </row>
    <row r="1116" spans="1:5" s="9" customFormat="1" ht="13.5" customHeight="1">
      <c r="A1116" s="26" t="s">
        <v>853</v>
      </c>
      <c r="B1116" s="20"/>
      <c r="C1116" s="19">
        <v>0</v>
      </c>
      <c r="D1116" s="31"/>
      <c r="E1116" s="32"/>
    </row>
    <row r="1117" spans="1:5" s="9" customFormat="1" ht="13.5" customHeight="1">
      <c r="A1117" s="26" t="s">
        <v>854</v>
      </c>
      <c r="B1117" s="20"/>
      <c r="C1117" s="19">
        <v>0</v>
      </c>
      <c r="D1117" s="31"/>
      <c r="E1117" s="32"/>
    </row>
    <row r="1118" spans="1:5" s="9" customFormat="1" ht="13.5" customHeight="1">
      <c r="A1118" s="26" t="s">
        <v>855</v>
      </c>
      <c r="B1118" s="20"/>
      <c r="C1118" s="19">
        <v>0</v>
      </c>
      <c r="D1118" s="31"/>
      <c r="E1118" s="32"/>
    </row>
    <row r="1119" spans="1:5" s="9" customFormat="1" ht="13.5" customHeight="1">
      <c r="A1119" s="26" t="s">
        <v>856</v>
      </c>
      <c r="B1119" s="20"/>
      <c r="C1119" s="19">
        <v>0</v>
      </c>
      <c r="D1119" s="31"/>
      <c r="E1119" s="32"/>
    </row>
    <row r="1120" spans="1:5" s="9" customFormat="1" ht="13.5" customHeight="1">
      <c r="A1120" s="26" t="s">
        <v>857</v>
      </c>
      <c r="B1120" s="20"/>
      <c r="C1120" s="19">
        <v>0</v>
      </c>
      <c r="D1120" s="31"/>
      <c r="E1120" s="32"/>
    </row>
    <row r="1121" spans="1:5" s="9" customFormat="1" ht="13.5" customHeight="1">
      <c r="A1121" s="26" t="s">
        <v>858</v>
      </c>
      <c r="B1121" s="20"/>
      <c r="C1121" s="19">
        <v>0</v>
      </c>
      <c r="D1121" s="31"/>
      <c r="E1121" s="32"/>
    </row>
    <row r="1122" spans="1:5" s="9" customFormat="1" ht="13.5" customHeight="1">
      <c r="A1122" s="26" t="s">
        <v>859</v>
      </c>
      <c r="B1122" s="20">
        <v>10</v>
      </c>
      <c r="C1122" s="19">
        <v>25</v>
      </c>
      <c r="D1122" s="31">
        <v>13.8</v>
      </c>
      <c r="E1122" s="32">
        <v>0.36231884057971014</v>
      </c>
    </row>
    <row r="1123" spans="1:5" s="9" customFormat="1" ht="13.5" customHeight="1">
      <c r="A1123" s="26" t="s">
        <v>860</v>
      </c>
      <c r="B1123" s="20"/>
      <c r="C1123" s="19">
        <v>0</v>
      </c>
      <c r="D1123" s="31"/>
      <c r="E1123" s="32"/>
    </row>
    <row r="1124" spans="1:5" s="9" customFormat="1" ht="13.5" customHeight="1">
      <c r="A1124" s="26" t="s">
        <v>24</v>
      </c>
      <c r="B1124" s="20">
        <f t="shared" ref="B1124" si="138">B1125+B1136+B1140</f>
        <v>4520</v>
      </c>
      <c r="C1124" s="19">
        <f>SUM(C1125,C1136,C1140)</f>
        <v>13682</v>
      </c>
      <c r="D1124" s="31"/>
      <c r="E1124" s="32">
        <v>1.29441816461684</v>
      </c>
    </row>
    <row r="1125" spans="1:5" s="9" customFormat="1" ht="13.5" customHeight="1">
      <c r="A1125" s="26" t="s">
        <v>861</v>
      </c>
      <c r="B1125" s="20">
        <f t="shared" ref="B1125" si="139">SUM(B1126:B1135)</f>
        <v>0</v>
      </c>
      <c r="C1125" s="19">
        <f>SUM(C1126:C1135)</f>
        <v>9143</v>
      </c>
      <c r="D1125" s="31"/>
      <c r="E1125" s="32">
        <v>1.4519612513895506</v>
      </c>
    </row>
    <row r="1126" spans="1:5" s="9" customFormat="1" ht="13.5" customHeight="1">
      <c r="A1126" s="26" t="s">
        <v>862</v>
      </c>
      <c r="B1126" s="20"/>
      <c r="C1126" s="19">
        <v>0</v>
      </c>
      <c r="D1126" s="31"/>
      <c r="E1126" s="32"/>
    </row>
    <row r="1127" spans="1:5" s="9" customFormat="1" ht="13.5" customHeight="1">
      <c r="A1127" s="26" t="s">
        <v>863</v>
      </c>
      <c r="B1127" s="20"/>
      <c r="C1127" s="19">
        <v>0</v>
      </c>
      <c r="D1127" s="31"/>
      <c r="E1127" s="32"/>
    </row>
    <row r="1128" spans="1:5" s="9" customFormat="1" ht="13.5" customHeight="1">
      <c r="A1128" s="26" t="s">
        <v>864</v>
      </c>
      <c r="B1128" s="20"/>
      <c r="C1128" s="34">
        <v>1534</v>
      </c>
      <c r="D1128" s="31"/>
      <c r="E1128" s="32">
        <v>0.37178865729520116</v>
      </c>
    </row>
    <row r="1129" spans="1:5" s="9" customFormat="1" ht="13.5" customHeight="1">
      <c r="A1129" s="26" t="s">
        <v>865</v>
      </c>
      <c r="B1129" s="20"/>
      <c r="C1129" s="34">
        <v>0</v>
      </c>
      <c r="D1129" s="31"/>
      <c r="E1129" s="32"/>
    </row>
    <row r="1130" spans="1:5" s="9" customFormat="1" ht="13.5" customHeight="1">
      <c r="A1130" s="26" t="s">
        <v>866</v>
      </c>
      <c r="B1130" s="20"/>
      <c r="C1130" s="34">
        <v>330</v>
      </c>
      <c r="D1130" s="31"/>
      <c r="E1130" s="32">
        <v>5.4098360655737707</v>
      </c>
    </row>
    <row r="1131" spans="1:5" s="9" customFormat="1" ht="13.5" customHeight="1">
      <c r="A1131" s="26" t="s">
        <v>867</v>
      </c>
      <c r="B1131" s="20"/>
      <c r="C1131" s="34">
        <v>525</v>
      </c>
      <c r="D1131" s="31"/>
      <c r="E1131" s="32">
        <v>1</v>
      </c>
    </row>
    <row r="1132" spans="1:5" s="9" customFormat="1" ht="13.5" customHeight="1">
      <c r="A1132" s="26" t="s">
        <v>868</v>
      </c>
      <c r="B1132" s="20"/>
      <c r="C1132" s="34">
        <v>150</v>
      </c>
      <c r="D1132" s="31"/>
      <c r="E1132" s="32">
        <v>0.94936708860759489</v>
      </c>
    </row>
    <row r="1133" spans="1:5" s="9" customFormat="1" ht="13.5" customHeight="1">
      <c r="A1133" s="26" t="s">
        <v>869</v>
      </c>
      <c r="B1133" s="20"/>
      <c r="C1133" s="34">
        <v>5004</v>
      </c>
      <c r="D1133" s="31"/>
      <c r="E1133" s="32">
        <v>3.5066573230553608</v>
      </c>
    </row>
    <row r="1134" spans="1:5" s="9" customFormat="1" ht="13.5" customHeight="1">
      <c r="A1134" s="26" t="s">
        <v>870</v>
      </c>
      <c r="B1134" s="20"/>
      <c r="C1134" s="34">
        <v>0</v>
      </c>
      <c r="D1134" s="31"/>
      <c r="E1134" s="32"/>
    </row>
    <row r="1135" spans="1:5" s="9" customFormat="1" ht="13.5" customHeight="1">
      <c r="A1135" s="26" t="s">
        <v>871</v>
      </c>
      <c r="B1135" s="20"/>
      <c r="C1135" s="34">
        <v>1600</v>
      </c>
      <c r="D1135" s="31"/>
      <c r="E1135" s="32"/>
    </row>
    <row r="1136" spans="1:5" s="9" customFormat="1" ht="13.5" customHeight="1">
      <c r="A1136" s="26" t="s">
        <v>872</v>
      </c>
      <c r="B1136" s="20">
        <f t="shared" ref="B1136" si="140">SUM(B1137:B1139)</f>
        <v>4520</v>
      </c>
      <c r="C1136" s="19">
        <f>SUM(C1137:C1139)</f>
        <v>4539</v>
      </c>
      <c r="D1136" s="31"/>
      <c r="E1136" s="32">
        <v>1.0622513456587876</v>
      </c>
    </row>
    <row r="1137" spans="1:5" s="9" customFormat="1" ht="13.5" customHeight="1">
      <c r="A1137" s="26" t="s">
        <v>873</v>
      </c>
      <c r="B1137" s="20">
        <v>4520</v>
      </c>
      <c r="C1137" s="34">
        <v>4539</v>
      </c>
      <c r="D1137" s="31"/>
      <c r="E1137" s="32">
        <v>1.0622513456587876</v>
      </c>
    </row>
    <row r="1138" spans="1:5" s="9" customFormat="1" ht="13.5" customHeight="1">
      <c r="A1138" s="26" t="s">
        <v>874</v>
      </c>
      <c r="B1138" s="20"/>
      <c r="C1138" s="19">
        <v>0</v>
      </c>
      <c r="D1138" s="31"/>
      <c r="E1138" s="32"/>
    </row>
    <row r="1139" spans="1:5" s="9" customFormat="1" ht="13.5" customHeight="1">
      <c r="A1139" s="26" t="s">
        <v>875</v>
      </c>
      <c r="B1139" s="20"/>
      <c r="C1139" s="19">
        <v>0</v>
      </c>
      <c r="D1139" s="31"/>
      <c r="E1139" s="32"/>
    </row>
    <row r="1140" spans="1:5" s="9" customFormat="1" ht="13.5" customHeight="1">
      <c r="A1140" s="26" t="s">
        <v>876</v>
      </c>
      <c r="B1140" s="20">
        <f t="shared" ref="B1140" si="141">SUM(B1141:B1143)</f>
        <v>0</v>
      </c>
      <c r="C1140" s="19">
        <f>SUM(C1141:C1143)</f>
        <v>0</v>
      </c>
      <c r="D1140" s="31"/>
      <c r="E1140" s="32"/>
    </row>
    <row r="1141" spans="1:5" s="9" customFormat="1" ht="13.5" customHeight="1">
      <c r="A1141" s="26" t="s">
        <v>877</v>
      </c>
      <c r="B1141" s="20"/>
      <c r="C1141" s="19">
        <v>0</v>
      </c>
      <c r="D1141" s="31"/>
      <c r="E1141" s="32"/>
    </row>
    <row r="1142" spans="1:5" s="9" customFormat="1" ht="13.5" customHeight="1">
      <c r="A1142" s="26" t="s">
        <v>878</v>
      </c>
      <c r="B1142" s="20"/>
      <c r="C1142" s="19">
        <v>0</v>
      </c>
      <c r="D1142" s="31"/>
      <c r="E1142" s="32"/>
    </row>
    <row r="1143" spans="1:5" s="9" customFormat="1" ht="13.5" customHeight="1">
      <c r="A1143" s="26" t="s">
        <v>879</v>
      </c>
      <c r="B1143" s="20"/>
      <c r="C1143" s="19">
        <v>0</v>
      </c>
      <c r="D1143" s="31"/>
      <c r="E1143" s="32"/>
    </row>
    <row r="1144" spans="1:5" s="9" customFormat="1" ht="13.5" customHeight="1">
      <c r="A1144" s="26" t="s">
        <v>25</v>
      </c>
      <c r="B1144" s="20">
        <f t="shared" ref="B1144" si="142">B1145+B1163+B1169+B1175</f>
        <v>1000</v>
      </c>
      <c r="C1144" s="19">
        <f>SUM(C1145,C1163,C1169,C1175)</f>
        <v>921</v>
      </c>
      <c r="D1144" s="31">
        <v>18.092436974789916</v>
      </c>
      <c r="E1144" s="32">
        <v>0.42777519739897818</v>
      </c>
    </row>
    <row r="1145" spans="1:5" s="9" customFormat="1" ht="13.5" customHeight="1">
      <c r="A1145" s="26" t="s">
        <v>880</v>
      </c>
      <c r="B1145" s="20">
        <f t="shared" ref="B1145" si="143">SUM(B1146:B1162)</f>
        <v>1000</v>
      </c>
      <c r="C1145" s="19">
        <f>SUM(C1146:C1162)</f>
        <v>913</v>
      </c>
      <c r="D1145" s="31">
        <v>30.733333333333334</v>
      </c>
      <c r="E1145" s="32">
        <v>0.49511930585683295</v>
      </c>
    </row>
    <row r="1146" spans="1:5" s="9" customFormat="1" ht="13.5" customHeight="1">
      <c r="A1146" s="26" t="s">
        <v>32</v>
      </c>
      <c r="B1146" s="20"/>
      <c r="C1146" s="19">
        <v>4</v>
      </c>
      <c r="D1146" s="31"/>
      <c r="E1146" s="32"/>
    </row>
    <row r="1147" spans="1:5" s="9" customFormat="1" ht="13.5" customHeight="1">
      <c r="A1147" s="26" t="s">
        <v>33</v>
      </c>
      <c r="B1147" s="20"/>
      <c r="C1147" s="19">
        <v>0</v>
      </c>
      <c r="D1147" s="31"/>
      <c r="E1147" s="32"/>
    </row>
    <row r="1148" spans="1:5" s="9" customFormat="1" ht="13.5" customHeight="1">
      <c r="A1148" s="26" t="s">
        <v>34</v>
      </c>
      <c r="B1148" s="20"/>
      <c r="C1148" s="19">
        <v>0</v>
      </c>
      <c r="D1148" s="31"/>
      <c r="E1148" s="32"/>
    </row>
    <row r="1149" spans="1:5" s="9" customFormat="1" ht="13.5" customHeight="1">
      <c r="A1149" s="26" t="s">
        <v>881</v>
      </c>
      <c r="B1149" s="20"/>
      <c r="C1149" s="19">
        <v>0</v>
      </c>
      <c r="D1149" s="31"/>
      <c r="E1149" s="32"/>
    </row>
    <row r="1150" spans="1:5" s="9" customFormat="1" ht="13.5" customHeight="1">
      <c r="A1150" s="26" t="s">
        <v>882</v>
      </c>
      <c r="B1150" s="20"/>
      <c r="C1150" s="19">
        <v>0</v>
      </c>
      <c r="D1150" s="31"/>
      <c r="E1150" s="32"/>
    </row>
    <row r="1151" spans="1:5" s="9" customFormat="1" ht="13.5" customHeight="1">
      <c r="A1151" s="26" t="s">
        <v>883</v>
      </c>
      <c r="B1151" s="20"/>
      <c r="C1151" s="19">
        <v>0</v>
      </c>
      <c r="D1151" s="31"/>
      <c r="E1151" s="32"/>
    </row>
    <row r="1152" spans="1:5" s="9" customFormat="1" ht="13.5" customHeight="1">
      <c r="A1152" s="26" t="s">
        <v>884</v>
      </c>
      <c r="B1152" s="20"/>
      <c r="C1152" s="19">
        <v>0</v>
      </c>
      <c r="D1152" s="31"/>
      <c r="E1152" s="32"/>
    </row>
    <row r="1153" spans="1:5" s="9" customFormat="1" ht="13.5" customHeight="1">
      <c r="A1153" s="26" t="s">
        <v>885</v>
      </c>
      <c r="B1153" s="20"/>
      <c r="C1153" s="19">
        <v>0</v>
      </c>
      <c r="D1153" s="31"/>
      <c r="E1153" s="32"/>
    </row>
    <row r="1154" spans="1:5" s="9" customFormat="1" ht="13.5" customHeight="1">
      <c r="A1154" s="26" t="s">
        <v>886</v>
      </c>
      <c r="B1154" s="20"/>
      <c r="C1154" s="19">
        <v>0</v>
      </c>
      <c r="D1154" s="31"/>
      <c r="E1154" s="32"/>
    </row>
    <row r="1155" spans="1:5" s="9" customFormat="1" ht="13.5" customHeight="1">
      <c r="A1155" s="26" t="s">
        <v>887</v>
      </c>
      <c r="B1155" s="20"/>
      <c r="C1155" s="19">
        <v>0</v>
      </c>
      <c r="D1155" s="31"/>
      <c r="E1155" s="32"/>
    </row>
    <row r="1156" spans="1:5" s="9" customFormat="1" ht="13.5" customHeight="1">
      <c r="A1156" s="26" t="s">
        <v>888</v>
      </c>
      <c r="B1156" s="20"/>
      <c r="C1156" s="34">
        <v>33</v>
      </c>
      <c r="D1156" s="31"/>
      <c r="E1156" s="32">
        <v>0.17647058823529413</v>
      </c>
    </row>
    <row r="1157" spans="1:5" s="9" customFormat="1" ht="13.5" customHeight="1">
      <c r="A1157" s="26" t="s">
        <v>889</v>
      </c>
      <c r="B1157" s="20"/>
      <c r="C1157" s="34">
        <v>0</v>
      </c>
      <c r="D1157" s="31"/>
      <c r="E1157" s="32"/>
    </row>
    <row r="1158" spans="1:5" s="9" customFormat="1" ht="13.5" customHeight="1">
      <c r="A1158" s="26" t="s">
        <v>890</v>
      </c>
      <c r="B1158" s="20"/>
      <c r="C1158" s="34">
        <v>0</v>
      </c>
      <c r="D1158" s="31"/>
      <c r="E1158" s="32"/>
    </row>
    <row r="1159" spans="1:5" s="9" customFormat="1" ht="13.5" customHeight="1">
      <c r="A1159" s="26" t="s">
        <v>891</v>
      </c>
      <c r="B1159" s="20"/>
      <c r="C1159" s="34">
        <v>0</v>
      </c>
      <c r="D1159" s="31"/>
      <c r="E1159" s="32"/>
    </row>
    <row r="1160" spans="1:5" s="9" customFormat="1" ht="13.5" customHeight="1">
      <c r="A1160" s="26" t="s">
        <v>892</v>
      </c>
      <c r="B1160" s="20"/>
      <c r="C1160" s="34">
        <v>0</v>
      </c>
      <c r="D1160" s="31"/>
      <c r="E1160" s="32"/>
    </row>
    <row r="1161" spans="1:5" s="9" customFormat="1" ht="13.5" customHeight="1">
      <c r="A1161" s="26" t="s">
        <v>41</v>
      </c>
      <c r="B1161" s="20"/>
      <c r="C1161" s="34">
        <v>0</v>
      </c>
      <c r="D1161" s="31"/>
      <c r="E1161" s="32"/>
    </row>
    <row r="1162" spans="1:5" s="9" customFormat="1" ht="13.5" customHeight="1">
      <c r="A1162" s="26" t="s">
        <v>893</v>
      </c>
      <c r="B1162" s="20">
        <v>1000</v>
      </c>
      <c r="C1162" s="34">
        <v>876</v>
      </c>
      <c r="D1162" s="31">
        <v>27.616666666666667</v>
      </c>
      <c r="E1162" s="32">
        <v>0.52866626433313213</v>
      </c>
    </row>
    <row r="1163" spans="1:5" s="9" customFormat="1" ht="13.5" customHeight="1">
      <c r="A1163" s="26" t="s">
        <v>894</v>
      </c>
      <c r="B1163" s="20">
        <f t="shared" ref="B1163" si="144">SUM(B1164:B1168)</f>
        <v>0</v>
      </c>
      <c r="C1163" s="19">
        <f>SUM(C1164:C1168)</f>
        <v>0</v>
      </c>
      <c r="D1163" s="31"/>
      <c r="E1163" s="32"/>
    </row>
    <row r="1164" spans="1:5" s="9" customFormat="1" ht="13.5" customHeight="1">
      <c r="A1164" s="26" t="s">
        <v>895</v>
      </c>
      <c r="B1164" s="20"/>
      <c r="C1164" s="19">
        <v>0</v>
      </c>
      <c r="D1164" s="31"/>
      <c r="E1164" s="32"/>
    </row>
    <row r="1165" spans="1:5" s="9" customFormat="1" ht="13.5" customHeight="1">
      <c r="A1165" s="26" t="s">
        <v>896</v>
      </c>
      <c r="B1165" s="20"/>
      <c r="C1165" s="19">
        <v>0</v>
      </c>
      <c r="D1165" s="31"/>
      <c r="E1165" s="32"/>
    </row>
    <row r="1166" spans="1:5" s="9" customFormat="1" ht="13.5" customHeight="1">
      <c r="A1166" s="26" t="s">
        <v>897</v>
      </c>
      <c r="B1166" s="20"/>
      <c r="C1166" s="19">
        <v>0</v>
      </c>
      <c r="D1166" s="31"/>
      <c r="E1166" s="32"/>
    </row>
    <row r="1167" spans="1:5" s="9" customFormat="1" ht="13.5" customHeight="1">
      <c r="A1167" s="26" t="s">
        <v>898</v>
      </c>
      <c r="B1167" s="20"/>
      <c r="C1167" s="19">
        <v>0</v>
      </c>
      <c r="D1167" s="31"/>
      <c r="E1167" s="32"/>
    </row>
    <row r="1168" spans="1:5" s="9" customFormat="1" ht="13.5" customHeight="1">
      <c r="A1168" s="26" t="s">
        <v>899</v>
      </c>
      <c r="B1168" s="20"/>
      <c r="C1168" s="19">
        <v>0</v>
      </c>
      <c r="D1168" s="31"/>
      <c r="E1168" s="32"/>
    </row>
    <row r="1169" spans="1:5" s="9" customFormat="1" ht="13.5" customHeight="1">
      <c r="A1169" s="26" t="s">
        <v>900</v>
      </c>
      <c r="B1169" s="20">
        <f t="shared" ref="B1169" si="145">SUM(B1170:B1174)</f>
        <v>0</v>
      </c>
      <c r="C1169" s="19">
        <f>SUM(C1170:C1174)</f>
        <v>8</v>
      </c>
      <c r="D1169" s="31">
        <v>5.2372881355932206</v>
      </c>
      <c r="E1169" s="32">
        <v>2.5889967637540454E-2</v>
      </c>
    </row>
    <row r="1170" spans="1:5" s="9" customFormat="1" ht="13.5" customHeight="1">
      <c r="A1170" s="26" t="s">
        <v>901</v>
      </c>
      <c r="B1170" s="20"/>
      <c r="C1170" s="19">
        <v>0</v>
      </c>
      <c r="D1170" s="31"/>
      <c r="E1170" s="32"/>
    </row>
    <row r="1171" spans="1:5" s="9" customFormat="1" ht="13.5" customHeight="1">
      <c r="A1171" s="26" t="s">
        <v>902</v>
      </c>
      <c r="B1171" s="20"/>
      <c r="C1171" s="19">
        <v>0</v>
      </c>
      <c r="D1171" s="31"/>
      <c r="E1171" s="32"/>
    </row>
    <row r="1172" spans="1:5" s="9" customFormat="1" ht="13.5" customHeight="1">
      <c r="A1172" s="26" t="s">
        <v>903</v>
      </c>
      <c r="B1172" s="20"/>
      <c r="C1172" s="19">
        <v>0</v>
      </c>
      <c r="D1172" s="31"/>
      <c r="E1172" s="32"/>
    </row>
    <row r="1173" spans="1:5" s="9" customFormat="1" ht="13.5" customHeight="1">
      <c r="A1173" s="26" t="s">
        <v>904</v>
      </c>
      <c r="B1173" s="20"/>
      <c r="C1173" s="19">
        <v>0</v>
      </c>
      <c r="D1173" s="31"/>
      <c r="E1173" s="32"/>
    </row>
    <row r="1174" spans="1:5" s="9" customFormat="1" ht="13.5" customHeight="1">
      <c r="A1174" s="26" t="s">
        <v>905</v>
      </c>
      <c r="B1174" s="20"/>
      <c r="C1174" s="19">
        <v>8</v>
      </c>
      <c r="D1174" s="31">
        <v>5.2372881355932206</v>
      </c>
      <c r="E1174" s="32">
        <v>2.5889967637540454E-2</v>
      </c>
    </row>
    <row r="1175" spans="1:5" s="9" customFormat="1" ht="13.5" customHeight="1">
      <c r="A1175" s="26" t="s">
        <v>906</v>
      </c>
      <c r="B1175" s="20">
        <f t="shared" ref="B1175" si="146">SUM(B1176:B1187)</f>
        <v>0</v>
      </c>
      <c r="C1175" s="19">
        <f>SUM(C1176:C1187)</f>
        <v>0</v>
      </c>
      <c r="D1175" s="31"/>
      <c r="E1175" s="32"/>
    </row>
    <row r="1176" spans="1:5" s="9" customFormat="1" ht="13.5" customHeight="1">
      <c r="A1176" s="26" t="s">
        <v>907</v>
      </c>
      <c r="B1176" s="20"/>
      <c r="C1176" s="19">
        <v>0</v>
      </c>
      <c r="D1176" s="31"/>
      <c r="E1176" s="32"/>
    </row>
    <row r="1177" spans="1:5" s="9" customFormat="1" ht="13.5" customHeight="1">
      <c r="A1177" s="26" t="s">
        <v>908</v>
      </c>
      <c r="B1177" s="20"/>
      <c r="C1177" s="19">
        <v>0</v>
      </c>
      <c r="D1177" s="31"/>
      <c r="E1177" s="32"/>
    </row>
    <row r="1178" spans="1:5" s="9" customFormat="1" ht="13.5" customHeight="1">
      <c r="A1178" s="26" t="s">
        <v>909</v>
      </c>
      <c r="B1178" s="20"/>
      <c r="C1178" s="19">
        <v>0</v>
      </c>
      <c r="D1178" s="31"/>
      <c r="E1178" s="32"/>
    </row>
    <row r="1179" spans="1:5" s="9" customFormat="1" ht="13.5" customHeight="1">
      <c r="A1179" s="26" t="s">
        <v>910</v>
      </c>
      <c r="B1179" s="20"/>
      <c r="C1179" s="19">
        <v>0</v>
      </c>
      <c r="D1179" s="31"/>
      <c r="E1179" s="32"/>
    </row>
    <row r="1180" spans="1:5" s="9" customFormat="1" ht="13.5" customHeight="1">
      <c r="A1180" s="26" t="s">
        <v>911</v>
      </c>
      <c r="B1180" s="20"/>
      <c r="C1180" s="19">
        <v>0</v>
      </c>
      <c r="D1180" s="31"/>
      <c r="E1180" s="32"/>
    </row>
    <row r="1181" spans="1:5" s="9" customFormat="1" ht="13.5" customHeight="1">
      <c r="A1181" s="26" t="s">
        <v>912</v>
      </c>
      <c r="B1181" s="20"/>
      <c r="C1181" s="19">
        <v>0</v>
      </c>
      <c r="D1181" s="31"/>
      <c r="E1181" s="32"/>
    </row>
    <row r="1182" spans="1:5" s="9" customFormat="1" ht="13.5" customHeight="1">
      <c r="A1182" s="26" t="s">
        <v>913</v>
      </c>
      <c r="B1182" s="20"/>
      <c r="C1182" s="19">
        <v>0</v>
      </c>
      <c r="D1182" s="31"/>
      <c r="E1182" s="32"/>
    </row>
    <row r="1183" spans="1:5" s="9" customFormat="1" ht="13.5" customHeight="1">
      <c r="A1183" s="26" t="s">
        <v>914</v>
      </c>
      <c r="B1183" s="20"/>
      <c r="C1183" s="19">
        <v>0</v>
      </c>
      <c r="D1183" s="31"/>
      <c r="E1183" s="32"/>
    </row>
    <row r="1184" spans="1:5" s="9" customFormat="1" ht="13.5" customHeight="1">
      <c r="A1184" s="26" t="s">
        <v>915</v>
      </c>
      <c r="B1184" s="20"/>
      <c r="C1184" s="19">
        <v>0</v>
      </c>
      <c r="D1184" s="31"/>
      <c r="E1184" s="32"/>
    </row>
    <row r="1185" spans="1:5" s="9" customFormat="1" ht="13.5" customHeight="1">
      <c r="A1185" s="26" t="s">
        <v>916</v>
      </c>
      <c r="B1185" s="20"/>
      <c r="C1185" s="19">
        <v>0</v>
      </c>
      <c r="D1185" s="31"/>
      <c r="E1185" s="32"/>
    </row>
    <row r="1186" spans="1:5" s="9" customFormat="1" ht="13.5" customHeight="1">
      <c r="A1186" s="26" t="s">
        <v>917</v>
      </c>
      <c r="B1186" s="20"/>
      <c r="C1186" s="19">
        <v>0</v>
      </c>
      <c r="D1186" s="31"/>
      <c r="E1186" s="32"/>
    </row>
    <row r="1187" spans="1:5" s="9" customFormat="1" ht="13.5" customHeight="1">
      <c r="A1187" s="26" t="s">
        <v>918</v>
      </c>
      <c r="B1187" s="20"/>
      <c r="C1187" s="19">
        <v>0</v>
      </c>
      <c r="D1187" s="31"/>
      <c r="E1187" s="32"/>
    </row>
    <row r="1188" spans="1:5" s="9" customFormat="1" ht="13.5" customHeight="1">
      <c r="A1188" s="26" t="s">
        <v>26</v>
      </c>
      <c r="B1188" s="20">
        <f t="shared" ref="B1188" si="147">B1189+B1200+B1206+B1214+B1227+B1231+B1235</f>
        <v>1160</v>
      </c>
      <c r="C1188" s="19">
        <f>SUM(C1189,C1200,C1206,C1214,C1227,C1231,C1235)</f>
        <v>25067</v>
      </c>
      <c r="D1188" s="31">
        <v>47.297850562947801</v>
      </c>
      <c r="E1188" s="32">
        <v>0.54245834235014068</v>
      </c>
    </row>
    <row r="1189" spans="1:5" s="9" customFormat="1" ht="13.5" customHeight="1">
      <c r="A1189" s="26" t="s">
        <v>919</v>
      </c>
      <c r="B1189" s="20">
        <f t="shared" ref="B1189" si="148">SUM(B1190:B1199)</f>
        <v>540</v>
      </c>
      <c r="C1189" s="19">
        <f>SUM(C1190:C1199)</f>
        <v>652</v>
      </c>
      <c r="D1189" s="31">
        <v>1.7186379928315412</v>
      </c>
      <c r="E1189" s="32">
        <v>0.6798748696558915</v>
      </c>
    </row>
    <row r="1190" spans="1:5" s="9" customFormat="1" ht="13.5" customHeight="1">
      <c r="A1190" s="26" t="s">
        <v>32</v>
      </c>
      <c r="B1190" s="20">
        <v>418</v>
      </c>
      <c r="C1190" s="34">
        <v>544</v>
      </c>
      <c r="D1190" s="31">
        <v>1.328125</v>
      </c>
      <c r="E1190" s="32">
        <v>0.91428571428571426</v>
      </c>
    </row>
    <row r="1191" spans="1:5" s="9" customFormat="1" ht="13.5" customHeight="1">
      <c r="A1191" s="26" t="s">
        <v>33</v>
      </c>
      <c r="B1191" s="20"/>
      <c r="C1191" s="34">
        <v>0</v>
      </c>
      <c r="D1191" s="31"/>
      <c r="E1191" s="32"/>
    </row>
    <row r="1192" spans="1:5" s="9" customFormat="1" ht="13.5" customHeight="1">
      <c r="A1192" s="26" t="s">
        <v>34</v>
      </c>
      <c r="B1192" s="20"/>
      <c r="C1192" s="34">
        <v>0</v>
      </c>
      <c r="D1192" s="31"/>
      <c r="E1192" s="32"/>
    </row>
    <row r="1193" spans="1:5" s="9" customFormat="1" ht="13.5" customHeight="1">
      <c r="A1193" s="26" t="s">
        <v>920</v>
      </c>
      <c r="B1193" s="20"/>
      <c r="C1193" s="34">
        <v>0</v>
      </c>
      <c r="D1193" s="31"/>
      <c r="E1193" s="32"/>
    </row>
    <row r="1194" spans="1:5" s="9" customFormat="1" ht="13.5" customHeight="1">
      <c r="A1194" s="26" t="s">
        <v>921</v>
      </c>
      <c r="B1194" s="20"/>
      <c r="C1194" s="34">
        <v>0</v>
      </c>
      <c r="D1194" s="31"/>
      <c r="E1194" s="32"/>
    </row>
    <row r="1195" spans="1:5" s="9" customFormat="1" ht="13.5" customHeight="1">
      <c r="A1195" s="26" t="s">
        <v>922</v>
      </c>
      <c r="B1195" s="20">
        <v>50</v>
      </c>
      <c r="C1195" s="34">
        <v>48</v>
      </c>
      <c r="D1195" s="31">
        <v>3.48</v>
      </c>
      <c r="E1195" s="32">
        <v>0.27586206896551724</v>
      </c>
    </row>
    <row r="1196" spans="1:5" s="9" customFormat="1" ht="13.5" customHeight="1">
      <c r="A1196" s="26" t="s">
        <v>923</v>
      </c>
      <c r="B1196" s="20">
        <v>60</v>
      </c>
      <c r="C1196" s="34">
        <v>60</v>
      </c>
      <c r="D1196" s="31">
        <v>2.2333333333333334</v>
      </c>
      <c r="E1196" s="32">
        <v>0.44776119402985076</v>
      </c>
    </row>
    <row r="1197" spans="1:5" s="9" customFormat="1" ht="13.5" customHeight="1">
      <c r="A1197" s="26" t="s">
        <v>924</v>
      </c>
      <c r="B1197" s="20">
        <v>12</v>
      </c>
      <c r="C1197" s="19">
        <v>0</v>
      </c>
      <c r="D1197" s="31"/>
      <c r="E1197" s="32"/>
    </row>
    <row r="1198" spans="1:5" s="9" customFormat="1" ht="13.5" customHeight="1">
      <c r="A1198" s="26" t="s">
        <v>41</v>
      </c>
      <c r="B1198" s="20"/>
      <c r="C1198" s="19">
        <v>0</v>
      </c>
      <c r="D1198" s="31"/>
      <c r="E1198" s="32"/>
    </row>
    <row r="1199" spans="1:5" s="9" customFormat="1" ht="13.5" customHeight="1">
      <c r="A1199" s="26" t="s">
        <v>925</v>
      </c>
      <c r="B1199" s="20"/>
      <c r="C1199" s="19">
        <v>0</v>
      </c>
      <c r="D1199" s="31"/>
      <c r="E1199" s="32"/>
    </row>
    <row r="1200" spans="1:5" s="9" customFormat="1" ht="13.5" customHeight="1">
      <c r="A1200" s="26" t="s">
        <v>926</v>
      </c>
      <c r="B1200" s="20">
        <f t="shared" ref="B1200" si="149">SUM(B1201:B1205)</f>
        <v>580</v>
      </c>
      <c r="C1200" s="19">
        <f>SUM(C1201:C1205)</f>
        <v>618</v>
      </c>
      <c r="D1200" s="31">
        <v>1.1891891891891893</v>
      </c>
      <c r="E1200" s="32">
        <v>1.4045454545454545</v>
      </c>
    </row>
    <row r="1201" spans="1:5" s="9" customFormat="1" ht="13.5" customHeight="1">
      <c r="A1201" s="26" t="s">
        <v>32</v>
      </c>
      <c r="B1201" s="20">
        <v>500</v>
      </c>
      <c r="C1201" s="34">
        <v>473</v>
      </c>
      <c r="D1201" s="31">
        <v>1.0945945945945945</v>
      </c>
      <c r="E1201" s="32">
        <v>1.1679012345679012</v>
      </c>
    </row>
    <row r="1202" spans="1:5" s="9" customFormat="1" ht="13.5" customHeight="1">
      <c r="A1202" s="26" t="s">
        <v>33</v>
      </c>
      <c r="B1202" s="20"/>
      <c r="C1202" s="34">
        <v>0</v>
      </c>
      <c r="D1202" s="31"/>
      <c r="E1202" s="32"/>
    </row>
    <row r="1203" spans="1:5" s="9" customFormat="1" ht="13.5" customHeight="1">
      <c r="A1203" s="26" t="s">
        <v>34</v>
      </c>
      <c r="B1203" s="20"/>
      <c r="C1203" s="34">
        <v>0</v>
      </c>
      <c r="D1203" s="31"/>
      <c r="E1203" s="32"/>
    </row>
    <row r="1204" spans="1:5" s="9" customFormat="1" ht="13.5" customHeight="1">
      <c r="A1204" s="26" t="s">
        <v>927</v>
      </c>
      <c r="B1204" s="20"/>
      <c r="C1204" s="34">
        <v>65</v>
      </c>
      <c r="D1204" s="31"/>
      <c r="E1204" s="32">
        <v>1.8571428571428572</v>
      </c>
    </row>
    <row r="1205" spans="1:5" s="16" customFormat="1" ht="13.5" customHeight="1">
      <c r="A1205" s="30" t="s">
        <v>928</v>
      </c>
      <c r="B1205" s="20">
        <v>80</v>
      </c>
      <c r="C1205" s="34">
        <v>80</v>
      </c>
      <c r="D1205" s="31"/>
      <c r="E1205" s="32"/>
    </row>
    <row r="1206" spans="1:5" s="9" customFormat="1" ht="13.5" customHeight="1">
      <c r="A1206" s="26" t="s">
        <v>929</v>
      </c>
      <c r="B1206" s="20">
        <f t="shared" ref="B1206" si="150">SUM(B1207:B1213)</f>
        <v>0</v>
      </c>
      <c r="C1206" s="34">
        <v>0</v>
      </c>
      <c r="D1206" s="31"/>
      <c r="E1206" s="32"/>
    </row>
    <row r="1207" spans="1:5" s="9" customFormat="1" ht="13.5" customHeight="1">
      <c r="A1207" s="26" t="s">
        <v>32</v>
      </c>
      <c r="B1207" s="20"/>
      <c r="C1207" s="19">
        <v>0</v>
      </c>
      <c r="D1207" s="31"/>
      <c r="E1207" s="32"/>
    </row>
    <row r="1208" spans="1:5" s="9" customFormat="1" ht="13.5" customHeight="1">
      <c r="A1208" s="26" t="s">
        <v>33</v>
      </c>
      <c r="B1208" s="20"/>
      <c r="C1208" s="19">
        <v>0</v>
      </c>
      <c r="D1208" s="31"/>
      <c r="E1208" s="32"/>
    </row>
    <row r="1209" spans="1:5" s="9" customFormat="1" ht="13.5" customHeight="1">
      <c r="A1209" s="26" t="s">
        <v>34</v>
      </c>
      <c r="B1209" s="20"/>
      <c r="C1209" s="19">
        <v>0</v>
      </c>
      <c r="D1209" s="31"/>
      <c r="E1209" s="32"/>
    </row>
    <row r="1210" spans="1:5" s="9" customFormat="1" ht="13.5" customHeight="1">
      <c r="A1210" s="26" t="s">
        <v>930</v>
      </c>
      <c r="B1210" s="20"/>
      <c r="C1210" s="19">
        <v>0</v>
      </c>
      <c r="D1210" s="31"/>
      <c r="E1210" s="32"/>
    </row>
    <row r="1211" spans="1:5" s="9" customFormat="1" ht="13.5" customHeight="1">
      <c r="A1211" s="26" t="s">
        <v>931</v>
      </c>
      <c r="B1211" s="20"/>
      <c r="C1211" s="19">
        <v>0</v>
      </c>
      <c r="D1211" s="31"/>
      <c r="E1211" s="32"/>
    </row>
    <row r="1212" spans="1:5" s="9" customFormat="1" ht="13.5" customHeight="1">
      <c r="A1212" s="26" t="s">
        <v>41</v>
      </c>
      <c r="B1212" s="20"/>
      <c r="C1212" s="19">
        <v>0</v>
      </c>
      <c r="D1212" s="31"/>
      <c r="E1212" s="32"/>
    </row>
    <row r="1213" spans="1:5" s="9" customFormat="1" ht="13.5" customHeight="1">
      <c r="A1213" s="26" t="s">
        <v>932</v>
      </c>
      <c r="B1213" s="20"/>
      <c r="C1213" s="19">
        <v>0</v>
      </c>
      <c r="D1213" s="31"/>
      <c r="E1213" s="32"/>
    </row>
    <row r="1214" spans="1:5" s="9" customFormat="1" ht="13.5" customHeight="1">
      <c r="A1214" s="26" t="s">
        <v>933</v>
      </c>
      <c r="B1214" s="20">
        <f t="shared" ref="B1214" si="151">SUM(B1215:B1226)</f>
        <v>40</v>
      </c>
      <c r="C1214" s="19">
        <f>SUM(C1215:C1226)</f>
        <v>53</v>
      </c>
      <c r="D1214" s="31">
        <v>1.1224489795918366</v>
      </c>
      <c r="E1214" s="32">
        <v>0.96363636363636362</v>
      </c>
    </row>
    <row r="1215" spans="1:5" s="9" customFormat="1" ht="13.5" customHeight="1">
      <c r="A1215" s="26" t="s">
        <v>32</v>
      </c>
      <c r="B1215" s="20">
        <v>40</v>
      </c>
      <c r="C1215" s="19">
        <v>53</v>
      </c>
      <c r="D1215" s="31">
        <v>1.1224489795918366</v>
      </c>
      <c r="E1215" s="32">
        <v>0.96363636363636362</v>
      </c>
    </row>
    <row r="1216" spans="1:5" s="9" customFormat="1" ht="13.5" customHeight="1">
      <c r="A1216" s="26" t="s">
        <v>33</v>
      </c>
      <c r="B1216" s="20"/>
      <c r="C1216" s="19">
        <v>0</v>
      </c>
      <c r="D1216" s="31"/>
      <c r="E1216" s="32"/>
    </row>
    <row r="1217" spans="1:5" s="9" customFormat="1" ht="13.5" customHeight="1">
      <c r="A1217" s="26" t="s">
        <v>34</v>
      </c>
      <c r="B1217" s="20"/>
      <c r="C1217" s="19">
        <v>0</v>
      </c>
      <c r="D1217" s="31"/>
      <c r="E1217" s="32"/>
    </row>
    <row r="1218" spans="1:5" s="9" customFormat="1" ht="13.5" customHeight="1">
      <c r="A1218" s="26" t="s">
        <v>934</v>
      </c>
      <c r="B1218" s="20"/>
      <c r="C1218" s="19">
        <v>0</v>
      </c>
      <c r="D1218" s="31"/>
      <c r="E1218" s="32"/>
    </row>
    <row r="1219" spans="1:5" s="9" customFormat="1" ht="13.5" customHeight="1">
      <c r="A1219" s="26" t="s">
        <v>935</v>
      </c>
      <c r="B1219" s="20"/>
      <c r="C1219" s="19">
        <v>0</v>
      </c>
      <c r="D1219" s="31"/>
      <c r="E1219" s="32"/>
    </row>
    <row r="1220" spans="1:5" s="9" customFormat="1" ht="13.5" customHeight="1">
      <c r="A1220" s="26" t="s">
        <v>936</v>
      </c>
      <c r="B1220" s="20"/>
      <c r="C1220" s="19">
        <v>0</v>
      </c>
      <c r="D1220" s="31"/>
      <c r="E1220" s="32"/>
    </row>
    <row r="1221" spans="1:5" s="9" customFormat="1" ht="13.5" customHeight="1">
      <c r="A1221" s="26" t="s">
        <v>937</v>
      </c>
      <c r="B1221" s="20"/>
      <c r="C1221" s="19">
        <v>0</v>
      </c>
      <c r="D1221" s="31"/>
      <c r="E1221" s="32"/>
    </row>
    <row r="1222" spans="1:5" s="9" customFormat="1" ht="13.5" customHeight="1">
      <c r="A1222" s="26" t="s">
        <v>938</v>
      </c>
      <c r="B1222" s="20"/>
      <c r="C1222" s="19">
        <v>0</v>
      </c>
      <c r="D1222" s="31"/>
      <c r="E1222" s="32"/>
    </row>
    <row r="1223" spans="1:5" s="9" customFormat="1" ht="13.5" customHeight="1">
      <c r="A1223" s="26" t="s">
        <v>939</v>
      </c>
      <c r="B1223" s="20"/>
      <c r="C1223" s="19">
        <v>0</v>
      </c>
      <c r="D1223" s="31"/>
      <c r="E1223" s="32"/>
    </row>
    <row r="1224" spans="1:5" s="9" customFormat="1" ht="13.5" customHeight="1">
      <c r="A1224" s="26" t="s">
        <v>940</v>
      </c>
      <c r="B1224" s="20"/>
      <c r="C1224" s="19">
        <v>0</v>
      </c>
      <c r="D1224" s="31"/>
      <c r="E1224" s="32"/>
    </row>
    <row r="1225" spans="1:5" s="9" customFormat="1" ht="13.5" customHeight="1">
      <c r="A1225" s="26" t="s">
        <v>941</v>
      </c>
      <c r="B1225" s="20"/>
      <c r="C1225" s="19">
        <v>0</v>
      </c>
      <c r="D1225" s="31"/>
      <c r="E1225" s="32"/>
    </row>
    <row r="1226" spans="1:5" s="9" customFormat="1" ht="13.5" customHeight="1">
      <c r="A1226" s="26" t="s">
        <v>942</v>
      </c>
      <c r="B1226" s="20"/>
      <c r="C1226" s="19">
        <v>0</v>
      </c>
      <c r="D1226" s="31"/>
      <c r="E1226" s="32"/>
    </row>
    <row r="1227" spans="1:5" s="9" customFormat="1" ht="13.5" customHeight="1">
      <c r="A1227" s="26" t="s">
        <v>943</v>
      </c>
      <c r="B1227" s="20">
        <f t="shared" ref="B1227" si="152">SUM(B1228:B1230)</f>
        <v>0</v>
      </c>
      <c r="C1227" s="19">
        <f>SUM(C1228:C1230)</f>
        <v>22929</v>
      </c>
      <c r="D1227" s="31"/>
      <c r="E1227" s="32">
        <v>0.51484192563319564</v>
      </c>
    </row>
    <row r="1228" spans="1:5" s="9" customFormat="1" ht="13.5" customHeight="1">
      <c r="A1228" s="26" t="s">
        <v>944</v>
      </c>
      <c r="B1228" s="20"/>
      <c r="C1228" s="34">
        <v>22615</v>
      </c>
      <c r="D1228" s="31"/>
      <c r="E1228" s="32">
        <v>0.50779144961379563</v>
      </c>
    </row>
    <row r="1229" spans="1:5" s="9" customFormat="1" ht="13.5" customHeight="1">
      <c r="A1229" s="26" t="s">
        <v>945</v>
      </c>
      <c r="B1229" s="20"/>
      <c r="C1229" s="34">
        <v>0</v>
      </c>
      <c r="D1229" s="31"/>
      <c r="E1229" s="32"/>
    </row>
    <row r="1230" spans="1:5" s="9" customFormat="1" ht="13.5" customHeight="1">
      <c r="A1230" s="26" t="s">
        <v>946</v>
      </c>
      <c r="B1230" s="20"/>
      <c r="C1230" s="34">
        <v>314</v>
      </c>
      <c r="D1230" s="31"/>
      <c r="E1230" s="32"/>
    </row>
    <row r="1231" spans="1:5" s="9" customFormat="1" ht="13.5" customHeight="1">
      <c r="A1231" s="26" t="s">
        <v>947</v>
      </c>
      <c r="B1231" s="20">
        <f t="shared" ref="B1231" si="153">SUM(B1232:B1234)</f>
        <v>0</v>
      </c>
      <c r="C1231" s="21">
        <f>SUM(C1232:C1234)</f>
        <v>815</v>
      </c>
      <c r="D1231" s="31"/>
      <c r="E1231" s="32">
        <v>3.7045454545454546</v>
      </c>
    </row>
    <row r="1232" spans="1:5" s="9" customFormat="1" ht="13.5" customHeight="1">
      <c r="A1232" s="26" t="s">
        <v>948</v>
      </c>
      <c r="B1232" s="20"/>
      <c r="C1232" s="34">
        <v>815</v>
      </c>
      <c r="D1232" s="31"/>
      <c r="E1232" s="32">
        <v>40.75</v>
      </c>
    </row>
    <row r="1233" spans="1:5" s="9" customFormat="1" ht="13.5" customHeight="1">
      <c r="A1233" s="26" t="s">
        <v>949</v>
      </c>
      <c r="B1233" s="20"/>
      <c r="C1233" s="19">
        <v>0</v>
      </c>
      <c r="D1233" s="31"/>
      <c r="E1233" s="32"/>
    </row>
    <row r="1234" spans="1:5" s="9" customFormat="1" ht="13.5" customHeight="1">
      <c r="A1234" s="26" t="s">
        <v>950</v>
      </c>
      <c r="B1234" s="20"/>
      <c r="C1234" s="19">
        <v>0</v>
      </c>
      <c r="D1234" s="31"/>
      <c r="E1234" s="32"/>
    </row>
    <row r="1235" spans="1:5" s="9" customFormat="1" ht="13.5" customHeight="1">
      <c r="A1235" s="26" t="s">
        <v>951</v>
      </c>
      <c r="B1235" s="20"/>
      <c r="C1235" s="19">
        <f>C1236</f>
        <v>0</v>
      </c>
      <c r="D1235" s="31"/>
      <c r="E1235" s="32"/>
    </row>
    <row r="1236" spans="1:5" s="9" customFormat="1" ht="13.5" customHeight="1">
      <c r="A1236" s="26" t="s">
        <v>27</v>
      </c>
      <c r="B1236" s="20">
        <v>2000</v>
      </c>
      <c r="C1236" s="19">
        <v>0</v>
      </c>
      <c r="D1236" s="31">
        <v>0</v>
      </c>
      <c r="E1236" s="32"/>
    </row>
    <row r="1237" spans="1:5" s="9" customFormat="1" ht="13.5" customHeight="1">
      <c r="A1237" s="26" t="s">
        <v>952</v>
      </c>
      <c r="B1237" s="20">
        <f t="shared" ref="B1237" si="154">SUM(B1238:B1239)</f>
        <v>0</v>
      </c>
      <c r="C1237" s="19">
        <f>C1238</f>
        <v>0</v>
      </c>
      <c r="D1237" s="31"/>
      <c r="E1237" s="32"/>
    </row>
    <row r="1238" spans="1:5" s="9" customFormat="1" ht="13.5" customHeight="1">
      <c r="A1238" s="26" t="s">
        <v>953</v>
      </c>
      <c r="B1238" s="20"/>
      <c r="C1238" s="19">
        <f>C1239</f>
        <v>0</v>
      </c>
      <c r="D1238" s="31"/>
      <c r="E1238" s="32"/>
    </row>
    <row r="1239" spans="1:5" s="9" customFormat="1" ht="13.5" customHeight="1">
      <c r="A1239" s="26" t="s">
        <v>7</v>
      </c>
      <c r="B1239" s="20"/>
      <c r="C1239" s="19">
        <v>0</v>
      </c>
      <c r="D1239" s="31"/>
      <c r="E1239" s="32"/>
    </row>
    <row r="1240" spans="1:5" s="9" customFormat="1" ht="13.5" customHeight="1">
      <c r="A1240" s="26" t="s">
        <v>28</v>
      </c>
      <c r="B1240" s="20">
        <f t="shared" ref="B1240" si="155">B1241</f>
        <v>2644</v>
      </c>
      <c r="C1240" s="19">
        <v>2644</v>
      </c>
      <c r="D1240" s="31">
        <v>1.0857908847184987</v>
      </c>
      <c r="E1240" s="32">
        <v>0.93262786596119929</v>
      </c>
    </row>
    <row r="1241" spans="1:5" s="9" customFormat="1" ht="13.5" customHeight="1">
      <c r="A1241" s="26" t="s">
        <v>954</v>
      </c>
      <c r="B1241" s="20">
        <v>2644</v>
      </c>
      <c r="C1241" s="19">
        <f>SUM(C1242:C1245)</f>
        <v>2644</v>
      </c>
      <c r="D1241" s="31">
        <v>1.0857908847184987</v>
      </c>
      <c r="E1241" s="32">
        <v>0.93262786596119929</v>
      </c>
    </row>
    <row r="1242" spans="1:5" s="9" customFormat="1" ht="13.5" customHeight="1">
      <c r="A1242" s="26" t="s">
        <v>955</v>
      </c>
      <c r="B1242" s="20">
        <v>2644</v>
      </c>
      <c r="C1242" s="19">
        <v>2644</v>
      </c>
      <c r="D1242" s="31">
        <v>1.0857908847184987</v>
      </c>
      <c r="E1242" s="32">
        <v>0.93262786596119929</v>
      </c>
    </row>
    <row r="1243" spans="1:5" s="9" customFormat="1" ht="13.5" customHeight="1">
      <c r="A1243" s="26" t="s">
        <v>956</v>
      </c>
      <c r="B1243" s="20"/>
      <c r="C1243" s="19">
        <v>0</v>
      </c>
      <c r="D1243" s="31"/>
      <c r="E1243" s="32"/>
    </row>
    <row r="1244" spans="1:5" s="9" customFormat="1" ht="13.5" customHeight="1">
      <c r="A1244" s="26" t="s">
        <v>957</v>
      </c>
      <c r="B1244" s="20"/>
      <c r="C1244" s="19">
        <v>0</v>
      </c>
      <c r="D1244" s="31"/>
      <c r="E1244" s="32"/>
    </row>
    <row r="1245" spans="1:5" s="9" customFormat="1" ht="13.5" customHeight="1">
      <c r="A1245" s="26" t="s">
        <v>958</v>
      </c>
      <c r="B1245" s="20"/>
      <c r="C1245" s="19">
        <v>0</v>
      </c>
      <c r="D1245" s="31"/>
      <c r="E1245" s="32"/>
    </row>
    <row r="1246" spans="1:5" s="9" customFormat="1" ht="13.5" customHeight="1">
      <c r="A1246" s="26" t="s">
        <v>29</v>
      </c>
      <c r="B1246" s="20">
        <f t="shared" ref="B1246" si="156">B1247</f>
        <v>0</v>
      </c>
      <c r="C1246" s="19">
        <v>53</v>
      </c>
      <c r="D1246" s="31"/>
      <c r="E1246" s="32">
        <v>2.4090909090909092</v>
      </c>
    </row>
    <row r="1247" spans="1:5" s="9" customFormat="1" ht="13.5" customHeight="1">
      <c r="A1247" s="26" t="s">
        <v>959</v>
      </c>
      <c r="B1247" s="20"/>
      <c r="C1247" s="19">
        <v>53</v>
      </c>
      <c r="D1247" s="31"/>
      <c r="E1247" s="32">
        <v>2.4090909090909092</v>
      </c>
    </row>
    <row r="1248" spans="1:5" s="9" customFormat="1" ht="15">
      <c r="A1248" s="8"/>
      <c r="B1248" s="2"/>
      <c r="C1248" s="2"/>
      <c r="D1248" s="10"/>
      <c r="E1248" s="10"/>
    </row>
    <row r="1249" spans="1:5" s="9" customFormat="1" ht="15">
      <c r="A1249" s="8"/>
      <c r="B1249" s="2"/>
      <c r="C1249" s="2"/>
      <c r="D1249" s="10"/>
      <c r="E1249" s="10"/>
    </row>
    <row r="1250" spans="1:5" s="9" customFormat="1" ht="15">
      <c r="A1250" s="8"/>
      <c r="B1250" s="2"/>
      <c r="C1250" s="2"/>
      <c r="D1250" s="10"/>
      <c r="E1250" s="10"/>
    </row>
    <row r="1251" spans="1:5" s="9" customFormat="1" ht="15">
      <c r="A1251" s="8"/>
      <c r="B1251" s="2"/>
      <c r="C1251" s="2"/>
      <c r="D1251" s="10"/>
      <c r="E1251" s="10"/>
    </row>
    <row r="1252" spans="1:5" s="9" customFormat="1" ht="15">
      <c r="A1252" s="8"/>
      <c r="B1252" s="2"/>
      <c r="C1252" s="2"/>
      <c r="D1252" s="10"/>
      <c r="E1252" s="10"/>
    </row>
    <row r="1253" spans="1:5" s="9" customFormat="1" ht="15">
      <c r="A1253" s="8"/>
      <c r="B1253" s="2"/>
      <c r="C1253" s="2"/>
      <c r="D1253" s="10"/>
      <c r="E1253" s="10"/>
    </row>
    <row r="1254" spans="1:5" s="9" customFormat="1" ht="15">
      <c r="A1254" s="8"/>
      <c r="B1254" s="2"/>
      <c r="C1254" s="2"/>
      <c r="D1254" s="10"/>
      <c r="E1254" s="10"/>
    </row>
    <row r="1255" spans="1:5" s="9" customFormat="1" ht="15">
      <c r="A1255" s="8"/>
      <c r="B1255" s="2"/>
      <c r="C1255" s="2"/>
      <c r="D1255" s="10"/>
      <c r="E1255" s="10"/>
    </row>
    <row r="1256" spans="1:5" s="9" customFormat="1" ht="15">
      <c r="A1256" s="8"/>
      <c r="B1256" s="2"/>
      <c r="C1256" s="2"/>
      <c r="D1256" s="10"/>
      <c r="E1256" s="10"/>
    </row>
    <row r="1257" spans="1:5" s="9" customFormat="1" ht="15">
      <c r="A1257" s="8"/>
      <c r="B1257" s="2"/>
      <c r="C1257" s="2"/>
      <c r="D1257" s="10"/>
      <c r="E1257" s="10"/>
    </row>
    <row r="1258" spans="1:5" s="9" customFormat="1" ht="15">
      <c r="A1258" s="8"/>
      <c r="B1258" s="2"/>
      <c r="C1258" s="2"/>
      <c r="D1258" s="10"/>
      <c r="E1258" s="10"/>
    </row>
    <row r="1259" spans="1:5" s="9" customFormat="1" ht="15">
      <c r="A1259" s="8"/>
      <c r="B1259" s="2"/>
      <c r="C1259" s="2"/>
      <c r="D1259" s="10"/>
      <c r="E1259" s="10"/>
    </row>
    <row r="1260" spans="1:5" s="9" customFormat="1" ht="15">
      <c r="A1260" s="8"/>
      <c r="B1260" s="2"/>
      <c r="C1260" s="2"/>
      <c r="D1260" s="10"/>
      <c r="E1260" s="10"/>
    </row>
    <row r="1261" spans="1:5" s="9" customFormat="1" ht="15">
      <c r="A1261" s="8"/>
      <c r="B1261" s="2"/>
      <c r="C1261" s="2"/>
      <c r="D1261" s="10"/>
      <c r="E1261" s="10"/>
    </row>
    <row r="1262" spans="1:5" s="9" customFormat="1" ht="15">
      <c r="A1262" s="8"/>
      <c r="B1262" s="2"/>
      <c r="C1262" s="2"/>
      <c r="D1262" s="10"/>
      <c r="E1262" s="10"/>
    </row>
    <row r="1263" spans="1:5" s="9" customFormat="1" ht="15">
      <c r="A1263" s="8"/>
      <c r="B1263" s="2"/>
      <c r="C1263" s="2"/>
      <c r="D1263" s="10"/>
      <c r="E1263" s="10"/>
    </row>
    <row r="1264" spans="1:5" s="9" customFormat="1" ht="15">
      <c r="A1264" s="8"/>
      <c r="B1264" s="2"/>
      <c r="C1264" s="2"/>
      <c r="D1264" s="10"/>
      <c r="E1264" s="10"/>
    </row>
    <row r="1265" spans="1:5" s="9" customFormat="1" ht="15">
      <c r="A1265" s="8"/>
      <c r="B1265" s="2"/>
      <c r="C1265" s="2"/>
      <c r="D1265" s="10"/>
      <c r="E1265" s="10"/>
    </row>
    <row r="1266" spans="1:5" s="9" customFormat="1" ht="15">
      <c r="A1266" s="8"/>
      <c r="B1266" s="2"/>
      <c r="C1266" s="2"/>
      <c r="D1266" s="10"/>
      <c r="E1266" s="10"/>
    </row>
    <row r="1267" spans="1:5" s="9" customFormat="1" ht="15">
      <c r="A1267" s="8"/>
      <c r="B1267" s="2"/>
      <c r="C1267" s="2"/>
      <c r="D1267" s="10"/>
      <c r="E1267" s="10"/>
    </row>
    <row r="1268" spans="1:5" s="9" customFormat="1" ht="15">
      <c r="A1268" s="8"/>
      <c r="B1268" s="2"/>
      <c r="C1268" s="2"/>
      <c r="D1268" s="10"/>
      <c r="E1268" s="10"/>
    </row>
    <row r="1269" spans="1:5" s="9" customFormat="1" ht="15">
      <c r="A1269" s="8"/>
      <c r="B1269" s="2"/>
      <c r="C1269" s="2"/>
      <c r="D1269" s="10"/>
      <c r="E1269" s="10"/>
    </row>
    <row r="1270" spans="1:5" s="9" customFormat="1" ht="15">
      <c r="A1270" s="8"/>
      <c r="B1270" s="2"/>
      <c r="C1270" s="2"/>
      <c r="D1270" s="10"/>
      <c r="E1270" s="10"/>
    </row>
    <row r="1271" spans="1:5" s="9" customFormat="1" ht="15">
      <c r="A1271" s="8"/>
      <c r="B1271" s="2"/>
      <c r="C1271" s="2"/>
      <c r="D1271" s="10"/>
      <c r="E1271" s="10"/>
    </row>
  </sheetData>
  <mergeCells count="1">
    <mergeCell ref="A2:E2"/>
  </mergeCells>
  <phoneticPr fontId="6" type="noConversion"/>
  <pageMargins left="0.70866141732283472" right="0.70866141732283472" top="0.38" bottom="0.57999999999999996" header="0.31496062992125984" footer="0.31496062992125984"/>
  <pageSetup paperSize="9" orientation="portrait" horizontalDpi="0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2024-09-13T03:08:02Z</dcterms:modified>
</cp:coreProperties>
</file>